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2024\I_Q_2024\JI_NE_STRECHA\DSP\PD\F_ROZPOCET, SOUPIS PRACI\2 - 241128\"/>
    </mc:Choice>
  </mc:AlternateContent>
  <bookViews>
    <workbookView xWindow="0" yWindow="0" windowWidth="0" windowHeight="0"/>
  </bookViews>
  <sheets>
    <sheet name="Rekapitulace stavby" sheetId="1" r:id="rId1"/>
    <sheet name="VRN - Vedlejší a ostatní ..." sheetId="2" r:id="rId2"/>
    <sheet name="01-00 - Bourací práce" sheetId="3" r:id="rId3"/>
    <sheet name="01-01 - Architektonicko -..." sheetId="4" r:id="rId4"/>
    <sheet name="01-02 - Bleskosvod" sheetId="5" r:id="rId5"/>
    <sheet name="02-00 - Bourací práce" sheetId="6" r:id="rId6"/>
    <sheet name="02-01 - Architektonicko -..." sheetId="7" r:id="rId7"/>
    <sheet name="02-02 - Bleskosvod" sheetId="8" r:id="rId8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'VRN - Vedlejší a ostatní ...'!$C$121:$K$149</definedName>
    <definedName name="_xlnm.Print_Area" localSheetId="1">'VRN - Vedlejší a ostatní ...'!$C$4:$J$76,'VRN - Vedlejší a ostatní ...'!$C$82:$J$101,'VRN - Vedlejší a ostatní ...'!$C$107:$K$149</definedName>
    <definedName name="_xlnm.Print_Titles" localSheetId="1">'VRN - Vedlejší a ostatní ...'!$121:$121</definedName>
    <definedName name="_xlnm._FilterDatabase" localSheetId="2" hidden="1">'01-00 - Bourací práce'!$C$136:$K$283</definedName>
    <definedName name="_xlnm.Print_Area" localSheetId="2">'01-00 - Bourací práce'!$C$4:$J$76,'01-00 - Bourací práce'!$C$82:$J$114,'01-00 - Bourací práce'!$C$120:$K$283</definedName>
    <definedName name="_xlnm.Print_Titles" localSheetId="2">'01-00 - Bourací práce'!$136:$136</definedName>
    <definedName name="_xlnm._FilterDatabase" localSheetId="3" hidden="1">'01-01 - Architektonicko -...'!$C$137:$K$529</definedName>
    <definedName name="_xlnm.Print_Area" localSheetId="3">'01-01 - Architektonicko -...'!$C$4:$J$76,'01-01 - Architektonicko -...'!$C$82:$J$115,'01-01 - Architektonicko -...'!$C$121:$K$529</definedName>
    <definedName name="_xlnm.Print_Titles" localSheetId="3">'01-01 - Architektonicko -...'!$137:$137</definedName>
    <definedName name="_xlnm._FilterDatabase" localSheetId="4" hidden="1">'01-02 - Bleskosvod'!$C$127:$K$259</definedName>
    <definedName name="_xlnm.Print_Area" localSheetId="4">'01-02 - Bleskosvod'!$C$4:$J$76,'01-02 - Bleskosvod'!$C$82:$J$105,'01-02 - Bleskosvod'!$C$111:$K$259</definedName>
    <definedName name="_xlnm.Print_Titles" localSheetId="4">'01-02 - Bleskosvod'!$127:$127</definedName>
    <definedName name="_xlnm._FilterDatabase" localSheetId="5" hidden="1">'02-00 - Bourací práce'!$C$134:$K$256</definedName>
    <definedName name="_xlnm.Print_Area" localSheetId="5">'02-00 - Bourací práce'!$C$4:$J$76,'02-00 - Bourací práce'!$C$82:$J$112,'02-00 - Bourací práce'!$C$118:$K$256</definedName>
    <definedName name="_xlnm.Print_Titles" localSheetId="5">'02-00 - Bourací práce'!$134:$134</definedName>
    <definedName name="_xlnm._FilterDatabase" localSheetId="6" hidden="1">'02-01 - Architektonicko -...'!$C$134:$K$402</definedName>
    <definedName name="_xlnm.Print_Area" localSheetId="6">'02-01 - Architektonicko -...'!$C$4:$J$76,'02-01 - Architektonicko -...'!$C$82:$J$112,'02-01 - Architektonicko -...'!$C$118:$K$402</definedName>
    <definedName name="_xlnm.Print_Titles" localSheetId="6">'02-01 - Architektonicko -...'!$134:$134</definedName>
    <definedName name="_xlnm._FilterDatabase" localSheetId="7" hidden="1">'02-02 - Bleskosvod'!$C$126:$K$201</definedName>
    <definedName name="_xlnm.Print_Area" localSheetId="7">'02-02 - Bleskosvod'!$C$4:$J$76,'02-02 - Bleskosvod'!$C$82:$J$104,'02-02 - Bleskosvod'!$C$110:$K$201</definedName>
    <definedName name="_xlnm.Print_Titles" localSheetId="7">'02-02 - Bleskosvod'!$126:$126</definedName>
  </definedNames>
  <calcPr/>
</workbook>
</file>

<file path=xl/calcChain.xml><?xml version="1.0" encoding="utf-8"?>
<calcChain xmlns="http://schemas.openxmlformats.org/spreadsheetml/2006/main">
  <c i="8" l="1" r="J41"/>
  <c r="J40"/>
  <c i="1" r="AY105"/>
  <c i="8" r="J39"/>
  <c i="1" r="AX105"/>
  <c i="8"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J123"/>
  <c r="F123"/>
  <c r="F121"/>
  <c r="E119"/>
  <c r="J95"/>
  <c r="F95"/>
  <c r="F93"/>
  <c r="E91"/>
  <c r="J28"/>
  <c r="E28"/>
  <c r="J124"/>
  <c r="J27"/>
  <c r="J22"/>
  <c r="E22"/>
  <c r="F96"/>
  <c r="J21"/>
  <c r="J16"/>
  <c r="J93"/>
  <c r="E7"/>
  <c r="E85"/>
  <c i="7" r="J41"/>
  <c r="J40"/>
  <c i="1" r="AY104"/>
  <c i="7" r="J39"/>
  <c i="1" r="AX104"/>
  <c i="7"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6"/>
  <c r="BH396"/>
  <c r="BG396"/>
  <c r="BF396"/>
  <c r="T396"/>
  <c r="R396"/>
  <c r="P396"/>
  <c r="BI393"/>
  <c r="BH393"/>
  <c r="BG393"/>
  <c r="BF393"/>
  <c r="T393"/>
  <c r="R393"/>
  <c r="P393"/>
  <c r="BI391"/>
  <c r="BH391"/>
  <c r="BG391"/>
  <c r="BF391"/>
  <c r="T391"/>
  <c r="R391"/>
  <c r="P391"/>
  <c r="BI388"/>
  <c r="BH388"/>
  <c r="BG388"/>
  <c r="BF388"/>
  <c r="T388"/>
  <c r="R388"/>
  <c r="P388"/>
  <c r="BI387"/>
  <c r="BH387"/>
  <c r="BG387"/>
  <c r="BF387"/>
  <c r="T387"/>
  <c r="R387"/>
  <c r="P387"/>
  <c r="BI383"/>
  <c r="BH383"/>
  <c r="BG383"/>
  <c r="BF383"/>
  <c r="T383"/>
  <c r="T375"/>
  <c r="R383"/>
  <c r="R375"/>
  <c r="P383"/>
  <c r="P375"/>
  <c r="BI376"/>
  <c r="BH376"/>
  <c r="BG376"/>
  <c r="BF376"/>
  <c r="T376"/>
  <c r="R376"/>
  <c r="P376"/>
  <c r="BI372"/>
  <c r="BH372"/>
  <c r="BG372"/>
  <c r="BF372"/>
  <c r="T372"/>
  <c r="R372"/>
  <c r="P372"/>
  <c r="BI367"/>
  <c r="BH367"/>
  <c r="BG367"/>
  <c r="BF367"/>
  <c r="T367"/>
  <c r="R367"/>
  <c r="P367"/>
  <c r="BI366"/>
  <c r="BH366"/>
  <c r="BG366"/>
  <c r="BF366"/>
  <c r="T366"/>
  <c r="R366"/>
  <c r="P366"/>
  <c r="BI363"/>
  <c r="BH363"/>
  <c r="BG363"/>
  <c r="BF363"/>
  <c r="T363"/>
  <c r="R363"/>
  <c r="P363"/>
  <c r="BI356"/>
  <c r="BH356"/>
  <c r="BG356"/>
  <c r="BF356"/>
  <c r="T356"/>
  <c r="R356"/>
  <c r="P356"/>
  <c r="BI352"/>
  <c r="BH352"/>
  <c r="BG352"/>
  <c r="BF352"/>
  <c r="T352"/>
  <c r="R352"/>
  <c r="P352"/>
  <c r="BI347"/>
  <c r="BH347"/>
  <c r="BG347"/>
  <c r="BF347"/>
  <c r="T347"/>
  <c r="R347"/>
  <c r="P347"/>
  <c r="BI342"/>
  <c r="BH342"/>
  <c r="BG342"/>
  <c r="BF342"/>
  <c r="T342"/>
  <c r="R342"/>
  <c r="P342"/>
  <c r="BI338"/>
  <c r="BH338"/>
  <c r="BG338"/>
  <c r="BF338"/>
  <c r="T338"/>
  <c r="R338"/>
  <c r="P338"/>
  <c r="BI337"/>
  <c r="BH337"/>
  <c r="BG337"/>
  <c r="BF337"/>
  <c r="T337"/>
  <c r="R337"/>
  <c r="P337"/>
  <c r="BI335"/>
  <c r="BH335"/>
  <c r="BG335"/>
  <c r="BF335"/>
  <c r="T335"/>
  <c r="R335"/>
  <c r="P335"/>
  <c r="BI332"/>
  <c r="BH332"/>
  <c r="BG332"/>
  <c r="BF332"/>
  <c r="T332"/>
  <c r="R332"/>
  <c r="P332"/>
  <c r="BI328"/>
  <c r="BH328"/>
  <c r="BG328"/>
  <c r="BF328"/>
  <c r="T328"/>
  <c r="R328"/>
  <c r="P328"/>
  <c r="BI321"/>
  <c r="BH321"/>
  <c r="BG321"/>
  <c r="BF321"/>
  <c r="T321"/>
  <c r="R321"/>
  <c r="P321"/>
  <c r="BI314"/>
  <c r="BH314"/>
  <c r="BG314"/>
  <c r="BF314"/>
  <c r="T314"/>
  <c r="R314"/>
  <c r="P314"/>
  <c r="BI309"/>
  <c r="BH309"/>
  <c r="BG309"/>
  <c r="BF309"/>
  <c r="T309"/>
  <c r="R309"/>
  <c r="P309"/>
  <c r="BI306"/>
  <c r="BH306"/>
  <c r="BG306"/>
  <c r="BF306"/>
  <c r="T306"/>
  <c r="R306"/>
  <c r="P306"/>
  <c r="BI305"/>
  <c r="BH305"/>
  <c r="BG305"/>
  <c r="BF305"/>
  <c r="T305"/>
  <c r="R305"/>
  <c r="P305"/>
  <c r="BI301"/>
  <c r="BH301"/>
  <c r="BG301"/>
  <c r="BF301"/>
  <c r="T301"/>
  <c r="R301"/>
  <c r="P301"/>
  <c r="BI292"/>
  <c r="BH292"/>
  <c r="BG292"/>
  <c r="BF292"/>
  <c r="T292"/>
  <c r="R292"/>
  <c r="P292"/>
  <c r="BI287"/>
  <c r="BH287"/>
  <c r="BG287"/>
  <c r="BF287"/>
  <c r="T287"/>
  <c r="R287"/>
  <c r="P287"/>
  <c r="BI284"/>
  <c r="BH284"/>
  <c r="BG284"/>
  <c r="BF284"/>
  <c r="T284"/>
  <c r="R284"/>
  <c r="P284"/>
  <c r="BI280"/>
  <c r="BH280"/>
  <c r="BG280"/>
  <c r="BF280"/>
  <c r="T280"/>
  <c r="R280"/>
  <c r="P280"/>
  <c r="BI271"/>
  <c r="BH271"/>
  <c r="BG271"/>
  <c r="BF271"/>
  <c r="T271"/>
  <c r="R271"/>
  <c r="P271"/>
  <c r="BI267"/>
  <c r="BH267"/>
  <c r="BG267"/>
  <c r="BF267"/>
  <c r="T267"/>
  <c r="R267"/>
  <c r="P267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38"/>
  <c r="BH238"/>
  <c r="BG238"/>
  <c r="BF238"/>
  <c r="T238"/>
  <c r="R238"/>
  <c r="P238"/>
  <c r="BI232"/>
  <c r="BH232"/>
  <c r="BG232"/>
  <c r="BF232"/>
  <c r="T232"/>
  <c r="R232"/>
  <c r="P232"/>
  <c r="BI226"/>
  <c r="BH226"/>
  <c r="BG226"/>
  <c r="BF226"/>
  <c r="T226"/>
  <c r="R226"/>
  <c r="P226"/>
  <c r="BI220"/>
  <c r="BH220"/>
  <c r="BG220"/>
  <c r="BF220"/>
  <c r="T220"/>
  <c r="R220"/>
  <c r="P220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5"/>
  <c r="BH195"/>
  <c r="BG195"/>
  <c r="BF195"/>
  <c r="T195"/>
  <c r="R195"/>
  <c r="P195"/>
  <c r="BI192"/>
  <c r="BH192"/>
  <c r="BG192"/>
  <c r="BF192"/>
  <c r="T192"/>
  <c r="R192"/>
  <c r="P192"/>
  <c r="BI185"/>
  <c r="BH185"/>
  <c r="BG185"/>
  <c r="BF185"/>
  <c r="T185"/>
  <c r="R185"/>
  <c r="P185"/>
  <c r="BI182"/>
  <c r="BH182"/>
  <c r="BG182"/>
  <c r="BF182"/>
  <c r="T182"/>
  <c r="R182"/>
  <c r="P182"/>
  <c r="BI173"/>
  <c r="BH173"/>
  <c r="BG173"/>
  <c r="BF173"/>
  <c r="T173"/>
  <c r="R173"/>
  <c r="P173"/>
  <c r="BI168"/>
  <c r="BH168"/>
  <c r="BG168"/>
  <c r="BF168"/>
  <c r="T168"/>
  <c r="R168"/>
  <c r="P168"/>
  <c r="BI159"/>
  <c r="BH159"/>
  <c r="BG159"/>
  <c r="BF159"/>
  <c r="T159"/>
  <c r="R159"/>
  <c r="P159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38"/>
  <c r="BH138"/>
  <c r="BG138"/>
  <c r="BF138"/>
  <c r="T138"/>
  <c r="T137"/>
  <c r="R138"/>
  <c r="R137"/>
  <c r="P138"/>
  <c r="P137"/>
  <c r="J131"/>
  <c r="F131"/>
  <c r="F129"/>
  <c r="E127"/>
  <c r="J95"/>
  <c r="F95"/>
  <c r="F93"/>
  <c r="E91"/>
  <c r="J28"/>
  <c r="E28"/>
  <c r="J96"/>
  <c r="J27"/>
  <c r="J22"/>
  <c r="E22"/>
  <c r="F96"/>
  <c r="J21"/>
  <c r="J16"/>
  <c r="J129"/>
  <c r="E7"/>
  <c r="E121"/>
  <c i="6" r="J41"/>
  <c r="J40"/>
  <c i="1" r="AY103"/>
  <c i="6" r="J39"/>
  <c i="1" r="AX103"/>
  <c i="6" r="BI256"/>
  <c r="BH256"/>
  <c r="BG256"/>
  <c r="BF256"/>
  <c r="T256"/>
  <c r="T255"/>
  <c r="R256"/>
  <c r="R255"/>
  <c r="P256"/>
  <c r="P255"/>
  <c r="BI249"/>
  <c r="BH249"/>
  <c r="BG249"/>
  <c r="BF249"/>
  <c r="T249"/>
  <c r="T248"/>
  <c r="R249"/>
  <c r="R248"/>
  <c r="P249"/>
  <c r="P248"/>
  <c r="BI239"/>
  <c r="BH239"/>
  <c r="BG239"/>
  <c r="BF239"/>
  <c r="T239"/>
  <c r="T238"/>
  <c r="R239"/>
  <c r="R238"/>
  <c r="P239"/>
  <c r="P238"/>
  <c r="BI235"/>
  <c r="BH235"/>
  <c r="BG235"/>
  <c r="BF235"/>
  <c r="T235"/>
  <c r="T234"/>
  <c r="R235"/>
  <c r="R234"/>
  <c r="P235"/>
  <c r="P234"/>
  <c r="BI225"/>
  <c r="BH225"/>
  <c r="BG225"/>
  <c r="BF225"/>
  <c r="T225"/>
  <c r="R225"/>
  <c r="P225"/>
  <c r="BI217"/>
  <c r="BH217"/>
  <c r="BG217"/>
  <c r="BF217"/>
  <c r="T217"/>
  <c r="R217"/>
  <c r="P217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197"/>
  <c r="BH197"/>
  <c r="BG197"/>
  <c r="BF197"/>
  <c r="T197"/>
  <c r="R197"/>
  <c r="P197"/>
  <c r="BI189"/>
  <c r="BH189"/>
  <c r="BG189"/>
  <c r="BF189"/>
  <c r="T189"/>
  <c r="R189"/>
  <c r="P189"/>
  <c r="BI182"/>
  <c r="BH182"/>
  <c r="BG182"/>
  <c r="BF182"/>
  <c r="T182"/>
  <c r="R182"/>
  <c r="P182"/>
  <c r="BI179"/>
  <c r="BH179"/>
  <c r="BG179"/>
  <c r="BF179"/>
  <c r="T179"/>
  <c r="T178"/>
  <c r="R179"/>
  <c r="R178"/>
  <c r="P179"/>
  <c r="P178"/>
  <c r="BI170"/>
  <c r="BH170"/>
  <c r="BG170"/>
  <c r="BF170"/>
  <c r="T170"/>
  <c r="R170"/>
  <c r="P170"/>
  <c r="BI164"/>
  <c r="BH164"/>
  <c r="BG164"/>
  <c r="BF164"/>
  <c r="T164"/>
  <c r="R164"/>
  <c r="P164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5"/>
  <c r="BH145"/>
  <c r="BG145"/>
  <c r="BF145"/>
  <c r="T145"/>
  <c r="R145"/>
  <c r="P145"/>
  <c r="BI138"/>
  <c r="BH138"/>
  <c r="BG138"/>
  <c r="BF138"/>
  <c r="T138"/>
  <c r="R138"/>
  <c r="P138"/>
  <c r="J131"/>
  <c r="F131"/>
  <c r="F129"/>
  <c r="E127"/>
  <c r="J95"/>
  <c r="F95"/>
  <c r="F93"/>
  <c r="E91"/>
  <c r="J28"/>
  <c r="E28"/>
  <c r="J132"/>
  <c r="J27"/>
  <c r="J22"/>
  <c r="E22"/>
  <c r="F132"/>
  <c r="J21"/>
  <c r="J16"/>
  <c r="J129"/>
  <c r="E7"/>
  <c r="E121"/>
  <c i="5" r="J41"/>
  <c r="J40"/>
  <c i="1" r="AY101"/>
  <c i="5" r="J39"/>
  <c i="1" r="AX101"/>
  <c i="5"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J124"/>
  <c r="F124"/>
  <c r="F122"/>
  <c r="E120"/>
  <c r="J95"/>
  <c r="F95"/>
  <c r="F93"/>
  <c r="E91"/>
  <c r="J28"/>
  <c r="E28"/>
  <c r="J125"/>
  <c r="J27"/>
  <c r="J22"/>
  <c r="E22"/>
  <c r="F125"/>
  <c r="J21"/>
  <c r="J16"/>
  <c r="J122"/>
  <c r="E7"/>
  <c r="E85"/>
  <c i="4" r="J41"/>
  <c r="J40"/>
  <c i="1" r="AY100"/>
  <c i="4" r="J39"/>
  <c i="1" r="AX100"/>
  <c i="4"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1"/>
  <c r="BH521"/>
  <c r="BG521"/>
  <c r="BF521"/>
  <c r="T521"/>
  <c r="R521"/>
  <c r="P521"/>
  <c r="BI518"/>
  <c r="BH518"/>
  <c r="BG518"/>
  <c r="BF518"/>
  <c r="T518"/>
  <c r="R518"/>
  <c r="P518"/>
  <c r="BI516"/>
  <c r="BH516"/>
  <c r="BG516"/>
  <c r="BF516"/>
  <c r="T516"/>
  <c r="R516"/>
  <c r="P516"/>
  <c r="BI515"/>
  <c r="BH515"/>
  <c r="BG515"/>
  <c r="BF515"/>
  <c r="T515"/>
  <c r="R515"/>
  <c r="P515"/>
  <c r="BI511"/>
  <c r="BH511"/>
  <c r="BG511"/>
  <c r="BF511"/>
  <c r="T511"/>
  <c r="R511"/>
  <c r="P511"/>
  <c r="BI506"/>
  <c r="BH506"/>
  <c r="BG506"/>
  <c r="BF506"/>
  <c r="T506"/>
  <c r="R506"/>
  <c r="P506"/>
  <c r="BI505"/>
  <c r="BH505"/>
  <c r="BG505"/>
  <c r="BF505"/>
  <c r="T505"/>
  <c r="R505"/>
  <c r="P505"/>
  <c r="BI502"/>
  <c r="BH502"/>
  <c r="BG502"/>
  <c r="BF502"/>
  <c r="T502"/>
  <c r="R502"/>
  <c r="P502"/>
  <c r="BI495"/>
  <c r="BH495"/>
  <c r="BG495"/>
  <c r="BF495"/>
  <c r="T495"/>
  <c r="R495"/>
  <c r="P495"/>
  <c r="BI491"/>
  <c r="BH491"/>
  <c r="BG491"/>
  <c r="BF491"/>
  <c r="T491"/>
  <c r="R491"/>
  <c r="P491"/>
  <c r="BI486"/>
  <c r="BH486"/>
  <c r="BG486"/>
  <c r="BF486"/>
  <c r="T486"/>
  <c r="R486"/>
  <c r="P486"/>
  <c r="BI480"/>
  <c r="BH480"/>
  <c r="BG480"/>
  <c r="BF480"/>
  <c r="T480"/>
  <c r="R480"/>
  <c r="P480"/>
  <c r="BI476"/>
  <c r="BH476"/>
  <c r="BG476"/>
  <c r="BF476"/>
  <c r="T476"/>
  <c r="R476"/>
  <c r="P476"/>
  <c r="BI475"/>
  <c r="BH475"/>
  <c r="BG475"/>
  <c r="BF475"/>
  <c r="T475"/>
  <c r="R475"/>
  <c r="P475"/>
  <c r="BI473"/>
  <c r="BH473"/>
  <c r="BG473"/>
  <c r="BF473"/>
  <c r="T473"/>
  <c r="R473"/>
  <c r="P473"/>
  <c r="BI470"/>
  <c r="BH470"/>
  <c r="BG470"/>
  <c r="BF470"/>
  <c r="T470"/>
  <c r="R470"/>
  <c r="P470"/>
  <c r="BI463"/>
  <c r="BH463"/>
  <c r="BG463"/>
  <c r="BF463"/>
  <c r="T463"/>
  <c r="R463"/>
  <c r="P463"/>
  <c r="BI459"/>
  <c r="BH459"/>
  <c r="BG459"/>
  <c r="BF459"/>
  <c r="T459"/>
  <c r="R459"/>
  <c r="P459"/>
  <c r="BI451"/>
  <c r="BH451"/>
  <c r="BG451"/>
  <c r="BF451"/>
  <c r="T451"/>
  <c r="R451"/>
  <c r="P451"/>
  <c r="BI443"/>
  <c r="BH443"/>
  <c r="BG443"/>
  <c r="BF443"/>
  <c r="T443"/>
  <c r="R443"/>
  <c r="P443"/>
  <c r="BI438"/>
  <c r="BH438"/>
  <c r="BG438"/>
  <c r="BF438"/>
  <c r="T438"/>
  <c r="R438"/>
  <c r="P438"/>
  <c r="BI431"/>
  <c r="BH431"/>
  <c r="BG431"/>
  <c r="BF431"/>
  <c r="T431"/>
  <c r="R431"/>
  <c r="P431"/>
  <c r="BI427"/>
  <c r="BH427"/>
  <c r="BG427"/>
  <c r="BF427"/>
  <c r="T427"/>
  <c r="R427"/>
  <c r="P427"/>
  <c r="BI420"/>
  <c r="BH420"/>
  <c r="BG420"/>
  <c r="BF420"/>
  <c r="T420"/>
  <c r="R420"/>
  <c r="P420"/>
  <c r="BI416"/>
  <c r="BH416"/>
  <c r="BG416"/>
  <c r="BF416"/>
  <c r="T416"/>
  <c r="R416"/>
  <c r="P416"/>
  <c r="BI407"/>
  <c r="BH407"/>
  <c r="BG407"/>
  <c r="BF407"/>
  <c r="T407"/>
  <c r="R407"/>
  <c r="P407"/>
  <c r="BI403"/>
  <c r="BH403"/>
  <c r="BG403"/>
  <c r="BF403"/>
  <c r="T403"/>
  <c r="R403"/>
  <c r="P403"/>
  <c r="BI399"/>
  <c r="BH399"/>
  <c r="BG399"/>
  <c r="BF399"/>
  <c r="T399"/>
  <c r="R399"/>
  <c r="P399"/>
  <c r="BI397"/>
  <c r="BH397"/>
  <c r="BG397"/>
  <c r="BF397"/>
  <c r="T397"/>
  <c r="R397"/>
  <c r="P397"/>
  <c r="BI391"/>
  <c r="BH391"/>
  <c r="BG391"/>
  <c r="BF391"/>
  <c r="T391"/>
  <c r="R391"/>
  <c r="P391"/>
  <c r="BI389"/>
  <c r="BH389"/>
  <c r="BG389"/>
  <c r="BF389"/>
  <c r="T389"/>
  <c r="R389"/>
  <c r="P389"/>
  <c r="BI383"/>
  <c r="BH383"/>
  <c r="BG383"/>
  <c r="BF383"/>
  <c r="T383"/>
  <c r="R383"/>
  <c r="P383"/>
  <c r="BI377"/>
  <c r="BH377"/>
  <c r="BG377"/>
  <c r="BF377"/>
  <c r="T377"/>
  <c r="R377"/>
  <c r="P377"/>
  <c r="BI371"/>
  <c r="BH371"/>
  <c r="BG371"/>
  <c r="BF371"/>
  <c r="T371"/>
  <c r="R371"/>
  <c r="P371"/>
  <c r="BI365"/>
  <c r="BH365"/>
  <c r="BG365"/>
  <c r="BF365"/>
  <c r="T365"/>
  <c r="R365"/>
  <c r="P365"/>
  <c r="BI359"/>
  <c r="BH359"/>
  <c r="BG359"/>
  <c r="BF359"/>
  <c r="T359"/>
  <c r="R359"/>
  <c r="P359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R349"/>
  <c r="P349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7"/>
  <c r="BH337"/>
  <c r="BG337"/>
  <c r="BF337"/>
  <c r="T337"/>
  <c r="R337"/>
  <c r="P337"/>
  <c r="BI334"/>
  <c r="BH334"/>
  <c r="BG334"/>
  <c r="BF334"/>
  <c r="T334"/>
  <c r="R334"/>
  <c r="P334"/>
  <c r="BI324"/>
  <c r="BH324"/>
  <c r="BG324"/>
  <c r="BF324"/>
  <c r="T324"/>
  <c r="R324"/>
  <c r="P324"/>
  <c r="BI321"/>
  <c r="BH321"/>
  <c r="BG321"/>
  <c r="BF321"/>
  <c r="T321"/>
  <c r="R321"/>
  <c r="P321"/>
  <c r="BI314"/>
  <c r="BH314"/>
  <c r="BG314"/>
  <c r="BF314"/>
  <c r="T314"/>
  <c r="R314"/>
  <c r="P314"/>
  <c r="BI309"/>
  <c r="BH309"/>
  <c r="BG309"/>
  <c r="BF309"/>
  <c r="T309"/>
  <c r="R309"/>
  <c r="P309"/>
  <c r="BI300"/>
  <c r="BH300"/>
  <c r="BG300"/>
  <c r="BF300"/>
  <c r="T300"/>
  <c r="R300"/>
  <c r="P300"/>
  <c r="BI291"/>
  <c r="BH291"/>
  <c r="BG291"/>
  <c r="BF291"/>
  <c r="T291"/>
  <c r="R291"/>
  <c r="P291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2"/>
  <c r="BH272"/>
  <c r="BG272"/>
  <c r="BF272"/>
  <c r="T272"/>
  <c r="R272"/>
  <c r="P272"/>
  <c r="BI269"/>
  <c r="BH269"/>
  <c r="BG269"/>
  <c r="BF269"/>
  <c r="T269"/>
  <c r="R269"/>
  <c r="P269"/>
  <c r="BI262"/>
  <c r="BH262"/>
  <c r="BG262"/>
  <c r="BF262"/>
  <c r="T262"/>
  <c r="R262"/>
  <c r="P262"/>
  <c r="BI255"/>
  <c r="BH255"/>
  <c r="BG255"/>
  <c r="BF255"/>
  <c r="T255"/>
  <c r="R255"/>
  <c r="P255"/>
  <c r="BI247"/>
  <c r="BH247"/>
  <c r="BG247"/>
  <c r="BF247"/>
  <c r="T247"/>
  <c r="R247"/>
  <c r="P247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0"/>
  <c r="BH230"/>
  <c r="BG230"/>
  <c r="BF230"/>
  <c r="T230"/>
  <c r="R230"/>
  <c r="P230"/>
  <c r="BI226"/>
  <c r="BH226"/>
  <c r="BG226"/>
  <c r="BF226"/>
  <c r="T226"/>
  <c r="R226"/>
  <c r="P226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09"/>
  <c r="BH209"/>
  <c r="BG209"/>
  <c r="BF209"/>
  <c r="T209"/>
  <c r="R209"/>
  <c r="P209"/>
  <c r="BI202"/>
  <c r="BH202"/>
  <c r="BG202"/>
  <c r="BF202"/>
  <c r="T202"/>
  <c r="R202"/>
  <c r="P202"/>
  <c r="BI199"/>
  <c r="BH199"/>
  <c r="BG199"/>
  <c r="BF199"/>
  <c r="T199"/>
  <c r="R199"/>
  <c r="P199"/>
  <c r="BI191"/>
  <c r="BH191"/>
  <c r="BG191"/>
  <c r="BF191"/>
  <c r="T191"/>
  <c r="R191"/>
  <c r="P191"/>
  <c r="BI188"/>
  <c r="BH188"/>
  <c r="BG188"/>
  <c r="BF188"/>
  <c r="T188"/>
  <c r="R188"/>
  <c r="P188"/>
  <c r="BI181"/>
  <c r="BH181"/>
  <c r="BG181"/>
  <c r="BF181"/>
  <c r="T181"/>
  <c r="R181"/>
  <c r="P181"/>
  <c r="BI172"/>
  <c r="BH172"/>
  <c r="BG172"/>
  <c r="BF172"/>
  <c r="T172"/>
  <c r="R172"/>
  <c r="P172"/>
  <c r="BI169"/>
  <c r="BH169"/>
  <c r="BG169"/>
  <c r="BF169"/>
  <c r="T169"/>
  <c r="R169"/>
  <c r="P169"/>
  <c r="BI163"/>
  <c r="BH163"/>
  <c r="BG163"/>
  <c r="BF163"/>
  <c r="T163"/>
  <c r="R163"/>
  <c r="P163"/>
  <c r="BI159"/>
  <c r="BH159"/>
  <c r="BG159"/>
  <c r="BF159"/>
  <c r="T159"/>
  <c r="R159"/>
  <c r="P159"/>
  <c r="BI153"/>
  <c r="BH153"/>
  <c r="BG153"/>
  <c r="BF153"/>
  <c r="T153"/>
  <c r="R153"/>
  <c r="P153"/>
  <c r="BI147"/>
  <c r="BH147"/>
  <c r="BG147"/>
  <c r="BF147"/>
  <c r="T147"/>
  <c r="R147"/>
  <c r="P147"/>
  <c r="BI141"/>
  <c r="BH141"/>
  <c r="BG141"/>
  <c r="BF141"/>
  <c r="T141"/>
  <c r="R141"/>
  <c r="P141"/>
  <c r="J134"/>
  <c r="F134"/>
  <c r="F132"/>
  <c r="E130"/>
  <c r="J95"/>
  <c r="F95"/>
  <c r="F93"/>
  <c r="E91"/>
  <c r="J28"/>
  <c r="E28"/>
  <c r="J135"/>
  <c r="J27"/>
  <c r="J22"/>
  <c r="E22"/>
  <c r="F135"/>
  <c r="J21"/>
  <c r="J16"/>
  <c r="J132"/>
  <c r="E7"/>
  <c r="E124"/>
  <c i="3" r="J41"/>
  <c r="J40"/>
  <c i="1" r="AY99"/>
  <c i="3" r="J39"/>
  <c i="1" r="AX99"/>
  <c i="3" r="BI283"/>
  <c r="BH283"/>
  <c r="BG283"/>
  <c r="BF283"/>
  <c r="T283"/>
  <c r="T282"/>
  <c r="R283"/>
  <c r="R282"/>
  <c r="P283"/>
  <c r="P282"/>
  <c r="BI276"/>
  <c r="BH276"/>
  <c r="BG276"/>
  <c r="BF276"/>
  <c r="T276"/>
  <c r="T275"/>
  <c r="R276"/>
  <c r="R275"/>
  <c r="P276"/>
  <c r="P275"/>
  <c r="BI268"/>
  <c r="BH268"/>
  <c r="BG268"/>
  <c r="BF268"/>
  <c r="T268"/>
  <c r="T267"/>
  <c r="R268"/>
  <c r="R267"/>
  <c r="P268"/>
  <c r="P267"/>
  <c r="BI260"/>
  <c r="BH260"/>
  <c r="BG260"/>
  <c r="BF260"/>
  <c r="T260"/>
  <c r="T259"/>
  <c r="R260"/>
  <c r="R259"/>
  <c r="P260"/>
  <c r="P259"/>
  <c r="BI256"/>
  <c r="BH256"/>
  <c r="BG256"/>
  <c r="BF256"/>
  <c r="T256"/>
  <c r="T255"/>
  <c r="R256"/>
  <c r="R255"/>
  <c r="P256"/>
  <c r="P255"/>
  <c r="BI248"/>
  <c r="BH248"/>
  <c r="BG248"/>
  <c r="BF248"/>
  <c r="T248"/>
  <c r="R248"/>
  <c r="P248"/>
  <c r="BI242"/>
  <c r="BH242"/>
  <c r="BG242"/>
  <c r="BF242"/>
  <c r="T242"/>
  <c r="R242"/>
  <c r="P242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4"/>
  <c r="BH224"/>
  <c r="BG224"/>
  <c r="BF224"/>
  <c r="T224"/>
  <c r="R224"/>
  <c r="P224"/>
  <c r="BI218"/>
  <c r="BH218"/>
  <c r="BG218"/>
  <c r="BF218"/>
  <c r="T218"/>
  <c r="R218"/>
  <c r="P218"/>
  <c r="BI211"/>
  <c r="BH211"/>
  <c r="BG211"/>
  <c r="BF211"/>
  <c r="T211"/>
  <c r="R211"/>
  <c r="P211"/>
  <c r="BI208"/>
  <c r="BH208"/>
  <c r="BG208"/>
  <c r="BF208"/>
  <c r="T208"/>
  <c r="T207"/>
  <c r="R208"/>
  <c r="R207"/>
  <c r="P208"/>
  <c r="P207"/>
  <c r="BI199"/>
  <c r="BH199"/>
  <c r="BG199"/>
  <c r="BF199"/>
  <c r="T199"/>
  <c r="R199"/>
  <c r="P199"/>
  <c r="BI193"/>
  <c r="BH193"/>
  <c r="BG193"/>
  <c r="BF193"/>
  <c r="T193"/>
  <c r="R193"/>
  <c r="P193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4"/>
  <c r="BH174"/>
  <c r="BG174"/>
  <c r="BF174"/>
  <c r="T174"/>
  <c r="R174"/>
  <c r="P174"/>
  <c r="BI167"/>
  <c r="BH167"/>
  <c r="BG167"/>
  <c r="BF167"/>
  <c r="T167"/>
  <c r="R167"/>
  <c r="P167"/>
  <c r="BI158"/>
  <c r="BH158"/>
  <c r="BG158"/>
  <c r="BF158"/>
  <c r="T158"/>
  <c r="R158"/>
  <c r="P158"/>
  <c r="BI151"/>
  <c r="BH151"/>
  <c r="BG151"/>
  <c r="BF151"/>
  <c r="T151"/>
  <c r="R151"/>
  <c r="P151"/>
  <c r="BI144"/>
  <c r="BH144"/>
  <c r="BG144"/>
  <c r="BF144"/>
  <c r="T144"/>
  <c r="R144"/>
  <c r="P144"/>
  <c r="BI140"/>
  <c r="BH140"/>
  <c r="BG140"/>
  <c r="BF140"/>
  <c r="T140"/>
  <c r="T139"/>
  <c r="R140"/>
  <c r="R139"/>
  <c r="P140"/>
  <c r="P139"/>
  <c r="J133"/>
  <c r="F133"/>
  <c r="F131"/>
  <c r="E129"/>
  <c r="J95"/>
  <c r="F95"/>
  <c r="F93"/>
  <c r="E91"/>
  <c r="J28"/>
  <c r="E28"/>
  <c r="J134"/>
  <c r="J27"/>
  <c r="J22"/>
  <c r="E22"/>
  <c r="F134"/>
  <c r="J21"/>
  <c r="J16"/>
  <c r="J93"/>
  <c r="E7"/>
  <c r="E123"/>
  <c i="2" r="J39"/>
  <c r="J38"/>
  <c i="1" r="AY96"/>
  <c i="2" r="J37"/>
  <c i="1" r="AX96"/>
  <c i="2"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8"/>
  <c r="F118"/>
  <c r="F116"/>
  <c r="E114"/>
  <c r="J93"/>
  <c r="F93"/>
  <c r="F91"/>
  <c r="E89"/>
  <c r="J26"/>
  <c r="E26"/>
  <c r="J119"/>
  <c r="J25"/>
  <c r="J20"/>
  <c r="E20"/>
  <c r="F119"/>
  <c r="J19"/>
  <c r="J14"/>
  <c r="J116"/>
  <c r="E7"/>
  <c r="E110"/>
  <c i="1" r="L90"/>
  <c r="AM90"/>
  <c r="AM89"/>
  <c r="L89"/>
  <c r="AM87"/>
  <c r="L87"/>
  <c r="L85"/>
  <c r="L84"/>
  <c i="4" r="J475"/>
  <c r="J324"/>
  <c r="BK278"/>
  <c r="BK242"/>
  <c r="BK202"/>
  <c r="J172"/>
  <c r="BK147"/>
  <c r="J516"/>
  <c r="BK506"/>
  <c r="J459"/>
  <c r="J431"/>
  <c r="BK383"/>
  <c r="BK345"/>
  <c r="BK314"/>
  <c r="BK281"/>
  <c r="BK239"/>
  <c r="J188"/>
  <c r="J526"/>
  <c r="BK516"/>
  <c r="BK502"/>
  <c r="BK475"/>
  <c r="BK438"/>
  <c r="BK403"/>
  <c r="J371"/>
  <c r="J348"/>
  <c r="J300"/>
  <c r="BK255"/>
  <c r="BK217"/>
  <c r="BK527"/>
  <c r="BK443"/>
  <c r="J397"/>
  <c r="J352"/>
  <c r="J314"/>
  <c r="J287"/>
  <c r="J255"/>
  <c r="BK221"/>
  <c r="BK159"/>
  <c i="5" r="J249"/>
  <c r="J232"/>
  <c r="J215"/>
  <c r="J186"/>
  <c r="BK171"/>
  <c r="BK148"/>
  <c r="J134"/>
  <c r="BK232"/>
  <c r="BK222"/>
  <c r="BK215"/>
  <c r="BK206"/>
  <c r="BK190"/>
  <c r="J175"/>
  <c r="J159"/>
  <c r="J139"/>
  <c r="BK235"/>
  <c r="J212"/>
  <c r="BK203"/>
  <c r="J177"/>
  <c r="BK170"/>
  <c r="BK161"/>
  <c r="BK139"/>
  <c r="J242"/>
  <c r="J218"/>
  <c r="J197"/>
  <c r="BK186"/>
  <c r="J154"/>
  <c i="6" r="J239"/>
  <c r="BK170"/>
  <c r="J256"/>
  <c r="BK203"/>
  <c r="J179"/>
  <c r="J153"/>
  <c r="BK239"/>
  <c r="J208"/>
  <c r="J249"/>
  <c r="J203"/>
  <c r="J164"/>
  <c i="7" r="BK376"/>
  <c r="BK356"/>
  <c r="J309"/>
  <c r="J254"/>
  <c r="J220"/>
  <c r="J400"/>
  <c r="J376"/>
  <c r="J356"/>
  <c r="BK337"/>
  <c r="BK314"/>
  <c r="BK271"/>
  <c r="J250"/>
  <c r="J212"/>
  <c r="BK200"/>
  <c r="BK168"/>
  <c r="BK391"/>
  <c r="J332"/>
  <c r="BK284"/>
  <c r="J248"/>
  <c r="BK212"/>
  <c r="J200"/>
  <c r="J152"/>
  <c r="BK399"/>
  <c r="J387"/>
  <c r="J347"/>
  <c r="BK332"/>
  <c r="J287"/>
  <c r="BK248"/>
  <c r="J195"/>
  <c r="J168"/>
  <c i="8" r="J179"/>
  <c r="BK162"/>
  <c r="BK141"/>
  <c r="BK194"/>
  <c r="BK173"/>
  <c r="BK166"/>
  <c r="J149"/>
  <c r="BK176"/>
  <c r="J157"/>
  <c r="J143"/>
  <c r="BK185"/>
  <c r="BK169"/>
  <c r="BK149"/>
  <c i="2" r="BK139"/>
  <c r="J139"/>
  <c i="1" r="AS102"/>
  <c i="2" r="BK141"/>
  <c r="BK129"/>
  <c r="J127"/>
  <c r="J125"/>
  <c r="J147"/>
  <c r="J133"/>
  <c i="3" r="BK276"/>
  <c r="J235"/>
  <c r="J218"/>
  <c r="BK199"/>
  <c r="BK268"/>
  <c r="J248"/>
  <c r="BK233"/>
  <c r="J182"/>
  <c r="J233"/>
  <c r="J199"/>
  <c r="BK182"/>
  <c r="J158"/>
  <c r="BK248"/>
  <c r="BK188"/>
  <c r="BK144"/>
  <c i="4" r="J525"/>
  <c r="J491"/>
  <c r="BK476"/>
  <c r="J451"/>
  <c r="BK416"/>
  <c r="BK391"/>
  <c r="J354"/>
  <c r="J321"/>
  <c r="BK269"/>
  <c r="BK226"/>
  <c r="BK214"/>
  <c r="BK199"/>
  <c r="J169"/>
  <c r="J153"/>
  <c r="J518"/>
  <c r="J502"/>
  <c r="J476"/>
  <c r="J399"/>
  <c r="BK365"/>
  <c r="J334"/>
  <c r="BK300"/>
  <c r="BK272"/>
  <c r="J236"/>
  <c r="BK181"/>
  <c r="J524"/>
  <c r="J515"/>
  <c r="BK505"/>
  <c r="BK480"/>
  <c r="BK463"/>
  <c r="J420"/>
  <c r="J389"/>
  <c r="BK352"/>
  <c r="BK334"/>
  <c r="J269"/>
  <c r="BK230"/>
  <c r="BK169"/>
  <c r="J141"/>
  <c r="J473"/>
  <c r="J403"/>
  <c r="BK377"/>
  <c r="J345"/>
  <c r="BK284"/>
  <c r="J272"/>
  <c r="J202"/>
  <c r="BK141"/>
  <c i="5" r="J246"/>
  <c r="BK226"/>
  <c r="BK210"/>
  <c r="BK192"/>
  <c r="J174"/>
  <c r="BK154"/>
  <c r="BK137"/>
  <c r="BK253"/>
  <c r="J224"/>
  <c r="BK213"/>
  <c r="J201"/>
  <c r="BK177"/>
  <c r="BK163"/>
  <c r="J148"/>
  <c r="BK134"/>
  <c r="J229"/>
  <c r="BK208"/>
  <c r="BK197"/>
  <c r="J176"/>
  <c r="BK168"/>
  <c r="BK146"/>
  <c r="J227"/>
  <c r="BK212"/>
  <c r="J190"/>
  <c r="BK156"/>
  <c r="J144"/>
  <c i="6" r="J206"/>
  <c r="BK153"/>
  <c r="J235"/>
  <c r="BK197"/>
  <c r="J170"/>
  <c r="BK138"/>
  <c r="BK225"/>
  <c r="J159"/>
  <c r="BK235"/>
  <c r="BK179"/>
  <c r="BK145"/>
  <c i="7" r="BK367"/>
  <c r="J335"/>
  <c r="J301"/>
  <c r="BK232"/>
  <c r="J206"/>
  <c r="BK393"/>
  <c r="J367"/>
  <c r="BK347"/>
  <c r="J328"/>
  <c r="BK292"/>
  <c r="BK258"/>
  <c r="BK226"/>
  <c r="J210"/>
  <c r="J192"/>
  <c r="BK152"/>
  <c r="BK396"/>
  <c r="BK387"/>
  <c r="J305"/>
  <c r="J271"/>
  <c r="BK238"/>
  <c r="J203"/>
  <c r="BK173"/>
  <c r="J138"/>
  <c r="J396"/>
  <c r="BK366"/>
  <c r="J342"/>
  <c r="BK321"/>
  <c r="BK280"/>
  <c r="J232"/>
  <c r="BK192"/>
  <c r="J159"/>
  <c i="8" r="J197"/>
  <c r="J163"/>
  <c r="J147"/>
  <c r="BK152"/>
  <c r="J170"/>
  <c r="BK154"/>
  <c r="BK133"/>
  <c r="J191"/>
  <c r="J173"/>
  <c r="BK143"/>
  <c i="2" r="J143"/>
  <c r="BK131"/>
  <c r="BK145"/>
  <c r="J137"/>
  <c i="1" r="AS95"/>
  <c i="2" r="J145"/>
  <c r="J135"/>
  <c r="J129"/>
  <c r="BK125"/>
  <c r="BK147"/>
  <c r="BK135"/>
  <c i="3" r="J283"/>
  <c r="J256"/>
  <c r="J224"/>
  <c r="BK208"/>
  <c r="BK158"/>
  <c r="BK256"/>
  <c r="BK235"/>
  <c r="BK193"/>
  <c r="BK151"/>
  <c r="J276"/>
  <c r="J230"/>
  <c r="J208"/>
  <c r="BK185"/>
  <c r="BK167"/>
  <c r="BK140"/>
  <c r="J242"/>
  <c r="J185"/>
  <c r="J140"/>
  <c i="4" r="BK524"/>
  <c r="J505"/>
  <c r="J480"/>
  <c r="J463"/>
  <c r="J427"/>
  <c r="BK397"/>
  <c r="J359"/>
  <c r="BK337"/>
  <c r="J279"/>
  <c r="J247"/>
  <c r="J217"/>
  <c r="J214"/>
  <c r="BK191"/>
  <c r="BK163"/>
  <c r="BK525"/>
  <c r="BK515"/>
  <c r="J495"/>
  <c r="BK451"/>
  <c r="BK420"/>
  <c r="BK359"/>
  <c r="J342"/>
  <c r="J309"/>
  <c r="J278"/>
  <c r="J242"/>
  <c r="J209"/>
  <c r="J163"/>
  <c r="BK518"/>
  <c r="J506"/>
  <c r="BK491"/>
  <c r="BK470"/>
  <c r="BK427"/>
  <c r="BK399"/>
  <c r="J365"/>
  <c r="J337"/>
  <c r="J291"/>
  <c r="J239"/>
  <c r="J181"/>
  <c r="J147"/>
  <c r="J523"/>
  <c r="J407"/>
  <c r="BK371"/>
  <c r="BK348"/>
  <c r="BK291"/>
  <c r="BK279"/>
  <c r="J199"/>
  <c i="5" r="J253"/>
  <c r="J235"/>
  <c r="J222"/>
  <c r="J200"/>
  <c r="J180"/>
  <c r="J170"/>
  <c r="J146"/>
  <c r="BK257"/>
  <c r="BK229"/>
  <c r="J220"/>
  <c r="J208"/>
  <c r="BK195"/>
  <c r="BK176"/>
  <c r="J161"/>
  <c r="J142"/>
  <c r="BK131"/>
  <c r="J213"/>
  <c r="J206"/>
  <c r="J183"/>
  <c r="BK174"/>
  <c r="J166"/>
  <c r="J156"/>
  <c r="J131"/>
  <c r="BK224"/>
  <c r="J210"/>
  <c r="J192"/>
  <c r="BK183"/>
  <c r="BK151"/>
  <c i="6" r="BK217"/>
  <c r="BK189"/>
  <c r="BK208"/>
  <c r="J182"/>
  <c r="BK164"/>
  <c r="BK182"/>
  <c r="J156"/>
  <c i="7" r="BK372"/>
  <c r="J352"/>
  <c r="J306"/>
  <c r="J238"/>
  <c r="J207"/>
  <c r="J399"/>
  <c r="J372"/>
  <c r="BK352"/>
  <c r="BK335"/>
  <c r="BK301"/>
  <c r="J267"/>
  <c r="J246"/>
  <c r="BK207"/>
  <c r="BK195"/>
  <c r="BK159"/>
  <c r="J398"/>
  <c r="J388"/>
  <c r="J337"/>
  <c r="BK287"/>
  <c r="J258"/>
  <c r="BK210"/>
  <c r="BK182"/>
  <c r="BK146"/>
  <c r="BK398"/>
  <c r="BK383"/>
  <c r="J338"/>
  <c r="BK306"/>
  <c r="BK267"/>
  <c r="BK220"/>
  <c r="J185"/>
  <c r="BK149"/>
  <c i="8" r="J185"/>
  <c r="J167"/>
  <c r="J160"/>
  <c r="BK138"/>
  <c r="BK188"/>
  <c r="BK170"/>
  <c r="J162"/>
  <c r="BK179"/>
  <c r="J169"/>
  <c r="J152"/>
  <c r="BK200"/>
  <c r="J182"/>
  <c r="BK160"/>
  <c r="J136"/>
  <c i="2" r="BK148"/>
  <c r="BK137"/>
  <c i="1" r="AS98"/>
  <c i="2" r="BK143"/>
  <c r="BK133"/>
  <c r="BK127"/>
  <c r="J148"/>
  <c r="J141"/>
  <c r="J131"/>
  <c i="3" r="J260"/>
  <c r="BK230"/>
  <c r="BK211"/>
  <c r="J174"/>
  <c r="BK260"/>
  <c r="BK242"/>
  <c r="BK224"/>
  <c r="J188"/>
  <c r="J144"/>
  <c r="J268"/>
  <c r="J211"/>
  <c r="J193"/>
  <c r="BK174"/>
  <c r="J151"/>
  <c r="BK283"/>
  <c r="BK218"/>
  <c r="J167"/>
  <c i="4" r="BK526"/>
  <c r="J521"/>
  <c r="J486"/>
  <c r="J470"/>
  <c r="BK431"/>
  <c r="BK407"/>
  <c r="BK389"/>
  <c r="BK342"/>
  <c r="BK287"/>
  <c r="J262"/>
  <c r="J221"/>
  <c r="BK209"/>
  <c r="BK188"/>
  <c r="J159"/>
  <c r="BK521"/>
  <c r="BK511"/>
  <c r="BK486"/>
  <c r="J443"/>
  <c r="J391"/>
  <c r="BK354"/>
  <c r="BK324"/>
  <c r="J284"/>
  <c r="BK247"/>
  <c r="J230"/>
  <c r="BK172"/>
  <c r="BK523"/>
  <c r="J511"/>
  <c r="BK495"/>
  <c r="BK473"/>
  <c r="BK459"/>
  <c r="J416"/>
  <c r="J377"/>
  <c r="BK349"/>
  <c r="BK321"/>
  <c r="BK262"/>
  <c r="J226"/>
  <c r="BK153"/>
  <c r="J527"/>
  <c r="J438"/>
  <c r="J383"/>
  <c r="J349"/>
  <c r="BK309"/>
  <c r="J281"/>
  <c r="BK236"/>
  <c r="J191"/>
  <c i="5" r="BK242"/>
  <c r="BK227"/>
  <c r="BK218"/>
  <c r="J195"/>
  <c r="BK175"/>
  <c r="J163"/>
  <c r="BK144"/>
  <c r="J257"/>
  <c r="J226"/>
  <c r="BK217"/>
  <c r="J203"/>
  <c r="J189"/>
  <c r="J168"/>
  <c r="J151"/>
  <c r="J137"/>
  <c r="BK249"/>
  <c r="J217"/>
  <c r="BK200"/>
  <c r="BK180"/>
  <c r="J171"/>
  <c r="BK159"/>
  <c r="BK142"/>
  <c r="BK246"/>
  <c r="BK220"/>
  <c r="BK201"/>
  <c r="BK189"/>
  <c r="BK166"/>
  <c i="6" r="BK249"/>
  <c r="J197"/>
  <c r="J145"/>
  <c r="J225"/>
  <c r="J189"/>
  <c r="BK156"/>
  <c r="BK256"/>
  <c r="J217"/>
  <c r="J138"/>
  <c r="BK206"/>
  <c r="BK159"/>
  <c i="7" r="J383"/>
  <c r="BK363"/>
  <c r="J314"/>
  <c r="J292"/>
  <c r="J226"/>
  <c r="J149"/>
  <c r="BK388"/>
  <c r="J366"/>
  <c r="BK342"/>
  <c r="J321"/>
  <c r="J284"/>
  <c r="BK254"/>
  <c r="J214"/>
  <c r="BK203"/>
  <c r="J182"/>
  <c r="BK138"/>
  <c r="J393"/>
  <c r="BK338"/>
  <c r="BK309"/>
  <c r="J280"/>
  <c r="BK246"/>
  <c r="BK206"/>
  <c r="BK185"/>
  <c r="BK400"/>
  <c r="J391"/>
  <c r="J363"/>
  <c r="BK328"/>
  <c r="BK305"/>
  <c r="BK250"/>
  <c r="BK214"/>
  <c r="J173"/>
  <c r="J146"/>
  <c i="8" r="J194"/>
  <c r="J166"/>
  <c r="J154"/>
  <c r="J130"/>
  <c r="BK182"/>
  <c r="BK167"/>
  <c r="BK147"/>
  <c r="BK145"/>
  <c r="J141"/>
  <c r="J138"/>
  <c r="BK136"/>
  <c r="J133"/>
  <c r="BK130"/>
  <c r="J200"/>
  <c r="BK191"/>
  <c r="J188"/>
  <c r="BK163"/>
  <c r="J145"/>
  <c r="BK197"/>
  <c r="J176"/>
  <c r="BK157"/>
  <c i="2" l="1" r="BK124"/>
  <c r="J124"/>
  <c r="J100"/>
  <c r="P124"/>
  <c r="P123"/>
  <c r="P122"/>
  <c i="1" r="AU96"/>
  <c i="3" r="R143"/>
  <c r="R138"/>
  <c r="R137"/>
  <c r="BK181"/>
  <c r="J181"/>
  <c r="J104"/>
  <c r="P210"/>
  <c r="P209"/>
  <c r="P241"/>
  <c i="4" r="P140"/>
  <c r="P162"/>
  <c r="R198"/>
  <c r="P254"/>
  <c r="P280"/>
  <c r="R286"/>
  <c r="T406"/>
  <c r="R462"/>
  <c r="T479"/>
  <c r="R494"/>
  <c r="P514"/>
  <c r="P517"/>
  <c i="5" r="T130"/>
  <c r="T185"/>
  <c r="P231"/>
  <c i="6" r="T137"/>
  <c r="T152"/>
  <c r="BK181"/>
  <c r="J181"/>
  <c r="J106"/>
  <c r="P216"/>
  <c i="7" r="T145"/>
  <c r="T136"/>
  <c r="T151"/>
  <c r="T257"/>
  <c r="BK341"/>
  <c r="J341"/>
  <c r="J108"/>
  <c r="T341"/>
  <c r="R355"/>
  <c r="BK386"/>
  <c r="J386"/>
  <c r="J111"/>
  <c r="T386"/>
  <c i="8" r="BK129"/>
  <c i="2" r="T124"/>
  <c r="T123"/>
  <c r="T122"/>
  <c i="3" r="P143"/>
  <c r="P138"/>
  <c r="P137"/>
  <c i="1" r="AU99"/>
  <c i="3" r="R181"/>
  <c r="BK210"/>
  <c r="J210"/>
  <c r="J107"/>
  <c r="BK241"/>
  <c r="J241"/>
  <c r="J108"/>
  <c i="4" r="R140"/>
  <c r="T162"/>
  <c r="BK198"/>
  <c r="J198"/>
  <c r="J104"/>
  <c r="BK254"/>
  <c r="J254"/>
  <c r="J105"/>
  <c r="BK280"/>
  <c r="J280"/>
  <c r="J106"/>
  <c r="BK286"/>
  <c r="J286"/>
  <c r="J108"/>
  <c r="R406"/>
  <c r="P462"/>
  <c r="P479"/>
  <c r="BK494"/>
  <c r="J494"/>
  <c r="J112"/>
  <c r="BK514"/>
  <c r="J514"/>
  <c r="J113"/>
  <c r="BK517"/>
  <c r="J517"/>
  <c r="J114"/>
  <c i="5" r="BK130"/>
  <c r="J130"/>
  <c r="J102"/>
  <c r="BK185"/>
  <c r="J185"/>
  <c r="J103"/>
  <c r="BK231"/>
  <c r="J231"/>
  <c r="J104"/>
  <c i="6" r="BK137"/>
  <c r="J137"/>
  <c r="J102"/>
  <c r="BK152"/>
  <c r="J152"/>
  <c r="J103"/>
  <c r="P181"/>
  <c r="P180"/>
  <c r="T216"/>
  <c i="7" r="R145"/>
  <c r="R136"/>
  <c r="R151"/>
  <c r="BK257"/>
  <c r="J257"/>
  <c r="J106"/>
  <c r="BK331"/>
  <c r="J331"/>
  <c r="J107"/>
  <c r="T331"/>
  <c r="P355"/>
  <c i="8" r="R129"/>
  <c i="2" r="R124"/>
  <c r="R123"/>
  <c r="R122"/>
  <c i="3" r="BK143"/>
  <c r="J143"/>
  <c r="J103"/>
  <c r="P181"/>
  <c r="R210"/>
  <c r="R209"/>
  <c r="R241"/>
  <c i="4" r="BK140"/>
  <c r="J140"/>
  <c r="J102"/>
  <c r="BK162"/>
  <c r="J162"/>
  <c r="J103"/>
  <c r="P198"/>
  <c r="T254"/>
  <c r="T280"/>
  <c r="P286"/>
  <c r="P285"/>
  <c r="P406"/>
  <c r="T462"/>
  <c r="BK479"/>
  <c r="J479"/>
  <c r="J111"/>
  <c r="P494"/>
  <c r="R514"/>
  <c r="T517"/>
  <c i="5" r="P130"/>
  <c r="R185"/>
  <c r="T231"/>
  <c i="6" r="R137"/>
  <c r="R152"/>
  <c r="R181"/>
  <c r="BK216"/>
  <c r="J216"/>
  <c r="J107"/>
  <c i="7" r="BK145"/>
  <c r="J145"/>
  <c r="J103"/>
  <c r="BK151"/>
  <c r="J151"/>
  <c r="J105"/>
  <c r="R257"/>
  <c r="R331"/>
  <c r="R341"/>
  <c i="8" r="P129"/>
  <c r="P128"/>
  <c r="P127"/>
  <c i="1" r="AU105"/>
  <c i="8" r="P181"/>
  <c i="3" r="T143"/>
  <c r="T138"/>
  <c r="T137"/>
  <c r="T181"/>
  <c r="T210"/>
  <c r="T209"/>
  <c r="T241"/>
  <c i="4" r="T140"/>
  <c r="R162"/>
  <c r="T198"/>
  <c r="R254"/>
  <c r="R280"/>
  <c r="T286"/>
  <c r="T285"/>
  <c r="BK406"/>
  <c r="J406"/>
  <c r="J109"/>
  <c r="BK462"/>
  <c r="J462"/>
  <c r="J110"/>
  <c r="R479"/>
  <c r="T494"/>
  <c r="T514"/>
  <c r="R517"/>
  <c i="5" r="R130"/>
  <c r="R129"/>
  <c r="R128"/>
  <c r="P185"/>
  <c r="R231"/>
  <c i="6" r="P137"/>
  <c r="P152"/>
  <c r="T181"/>
  <c r="T180"/>
  <c r="R216"/>
  <c i="7" r="P145"/>
  <c r="P136"/>
  <c r="P135"/>
  <c i="1" r="AU104"/>
  <c i="7" r="P151"/>
  <c r="P150"/>
  <c r="P257"/>
  <c r="P331"/>
  <c r="P341"/>
  <c r="BK355"/>
  <c r="J355"/>
  <c r="J109"/>
  <c r="T355"/>
  <c r="P386"/>
  <c r="R386"/>
  <c i="8" r="T129"/>
  <c r="BK181"/>
  <c r="J181"/>
  <c r="J103"/>
  <c r="R181"/>
  <c r="T181"/>
  <c i="3" r="BK207"/>
  <c r="J207"/>
  <c r="J105"/>
  <c i="7" r="BK375"/>
  <c r="J375"/>
  <c r="J110"/>
  <c i="3" r="BK255"/>
  <c r="J255"/>
  <c r="J109"/>
  <c r="BK259"/>
  <c r="J259"/>
  <c r="J110"/>
  <c r="BK267"/>
  <c r="J267"/>
  <c r="J111"/>
  <c r="BK275"/>
  <c r="J275"/>
  <c r="J112"/>
  <c i="6" r="BK178"/>
  <c r="J178"/>
  <c r="J104"/>
  <c r="BK255"/>
  <c r="J255"/>
  <c r="J111"/>
  <c i="3" r="BK139"/>
  <c r="J139"/>
  <c r="J102"/>
  <c i="6" r="BK234"/>
  <c r="J234"/>
  <c r="J108"/>
  <c r="BK238"/>
  <c r="J238"/>
  <c r="J109"/>
  <c r="BK248"/>
  <c r="J248"/>
  <c r="J110"/>
  <c i="7" r="BK137"/>
  <c r="J137"/>
  <c r="J102"/>
  <c i="3" r="BK282"/>
  <c r="J282"/>
  <c r="J113"/>
  <c i="8" r="E113"/>
  <c r="BE130"/>
  <c r="BE145"/>
  <c r="BE163"/>
  <c r="BE166"/>
  <c r="BE170"/>
  <c r="BE191"/>
  <c r="F124"/>
  <c r="BE136"/>
  <c r="BE141"/>
  <c r="BE147"/>
  <c r="BE160"/>
  <c r="BE162"/>
  <c r="BE167"/>
  <c r="BE182"/>
  <c r="BE185"/>
  <c r="BE188"/>
  <c r="BE197"/>
  <c r="J96"/>
  <c r="J121"/>
  <c r="BE138"/>
  <c r="BE154"/>
  <c r="BE157"/>
  <c r="BE169"/>
  <c r="BE176"/>
  <c r="BE179"/>
  <c r="BE133"/>
  <c r="BE143"/>
  <c r="BE149"/>
  <c r="BE152"/>
  <c r="BE173"/>
  <c r="BE194"/>
  <c r="BE200"/>
  <c i="7" r="E85"/>
  <c r="J132"/>
  <c r="BE138"/>
  <c r="BE203"/>
  <c r="BE207"/>
  <c r="BE210"/>
  <c r="BE254"/>
  <c r="BE284"/>
  <c r="BE309"/>
  <c r="BE335"/>
  <c r="BE352"/>
  <c r="BE367"/>
  <c r="BE388"/>
  <c r="BE393"/>
  <c r="BE396"/>
  <c r="J93"/>
  <c r="F132"/>
  <c r="BE168"/>
  <c r="BE192"/>
  <c r="BE195"/>
  <c r="BE220"/>
  <c r="BE226"/>
  <c r="BE250"/>
  <c r="BE292"/>
  <c r="BE305"/>
  <c r="BE314"/>
  <c r="BE332"/>
  <c r="BE347"/>
  <c r="BE356"/>
  <c r="BE363"/>
  <c r="BE366"/>
  <c r="BE372"/>
  <c r="BE376"/>
  <c r="BE383"/>
  <c r="BE398"/>
  <c r="BE399"/>
  <c r="BE146"/>
  <c r="BE149"/>
  <c r="BE200"/>
  <c r="BE232"/>
  <c r="BE238"/>
  <c r="BE248"/>
  <c r="BE306"/>
  <c r="BE328"/>
  <c r="BE338"/>
  <c r="BE387"/>
  <c r="BE391"/>
  <c r="BE400"/>
  <c r="BE152"/>
  <c r="BE159"/>
  <c r="BE173"/>
  <c r="BE182"/>
  <c r="BE185"/>
  <c r="BE206"/>
  <c r="BE212"/>
  <c r="BE214"/>
  <c r="BE246"/>
  <c r="BE258"/>
  <c r="BE267"/>
  <c r="BE271"/>
  <c r="BE280"/>
  <c r="BE287"/>
  <c r="BE301"/>
  <c r="BE321"/>
  <c r="BE337"/>
  <c r="BE342"/>
  <c i="6" r="J93"/>
  <c r="F96"/>
  <c r="BE164"/>
  <c r="BE182"/>
  <c r="BE189"/>
  <c r="BE217"/>
  <c r="BE235"/>
  <c r="BE239"/>
  <c r="BE249"/>
  <c r="BE138"/>
  <c r="BE145"/>
  <c r="BE153"/>
  <c r="BE156"/>
  <c r="BE170"/>
  <c r="BE206"/>
  <c r="E85"/>
  <c r="J96"/>
  <c r="BE203"/>
  <c r="BE159"/>
  <c r="BE179"/>
  <c r="BE197"/>
  <c r="BE208"/>
  <c r="BE225"/>
  <c r="BE256"/>
  <c i="5" r="F96"/>
  <c r="BE134"/>
  <c r="BE142"/>
  <c r="BE146"/>
  <c r="BE159"/>
  <c r="BE161"/>
  <c r="BE170"/>
  <c r="BE177"/>
  <c r="BE195"/>
  <c r="BE197"/>
  <c r="BE200"/>
  <c r="BE203"/>
  <c r="BE206"/>
  <c r="BE213"/>
  <c r="BE215"/>
  <c r="BE218"/>
  <c r="BE229"/>
  <c r="BE232"/>
  <c r="BE249"/>
  <c r="BE253"/>
  <c r="J93"/>
  <c r="E114"/>
  <c r="BE137"/>
  <c r="BE148"/>
  <c r="BE154"/>
  <c r="BE175"/>
  <c r="BE176"/>
  <c r="BE186"/>
  <c r="BE190"/>
  <c r="BE208"/>
  <c r="BE220"/>
  <c r="BE222"/>
  <c r="BE224"/>
  <c r="BE226"/>
  <c r="BE227"/>
  <c r="BE144"/>
  <c r="BE166"/>
  <c r="BE168"/>
  <c r="BE171"/>
  <c r="BE174"/>
  <c r="BE192"/>
  <c r="BE210"/>
  <c r="BE212"/>
  <c r="BE235"/>
  <c r="BE242"/>
  <c r="BE257"/>
  <c r="J96"/>
  <c r="BE131"/>
  <c r="BE139"/>
  <c r="BE151"/>
  <c r="BE156"/>
  <c r="BE163"/>
  <c r="BE180"/>
  <c r="BE183"/>
  <c r="BE189"/>
  <c r="BE201"/>
  <c r="BE217"/>
  <c r="BE246"/>
  <c i="4" r="E85"/>
  <c r="J93"/>
  <c r="F96"/>
  <c r="BE153"/>
  <c r="BE163"/>
  <c r="BE181"/>
  <c r="BE214"/>
  <c r="BE239"/>
  <c r="BE242"/>
  <c r="BE269"/>
  <c r="BE272"/>
  <c r="BE314"/>
  <c r="BE324"/>
  <c r="BE334"/>
  <c r="BE337"/>
  <c r="BE354"/>
  <c r="BE365"/>
  <c r="BE416"/>
  <c r="BE420"/>
  <c r="BE427"/>
  <c r="BE431"/>
  <c r="BE459"/>
  <c r="BE470"/>
  <c r="BE476"/>
  <c r="BE480"/>
  <c r="BE506"/>
  <c r="BE515"/>
  <c r="BE518"/>
  <c r="BE521"/>
  <c r="BE524"/>
  <c r="BE526"/>
  <c r="BE527"/>
  <c r="J96"/>
  <c r="BE159"/>
  <c r="BE169"/>
  <c r="BE188"/>
  <c r="BE199"/>
  <c r="BE217"/>
  <c r="BE247"/>
  <c r="BE278"/>
  <c r="BE279"/>
  <c r="BE281"/>
  <c r="BE287"/>
  <c r="BE309"/>
  <c r="BE342"/>
  <c r="BE359"/>
  <c r="BE383"/>
  <c r="BE443"/>
  <c r="BE451"/>
  <c r="BE486"/>
  <c r="BE502"/>
  <c r="BE525"/>
  <c r="BE141"/>
  <c r="BE147"/>
  <c r="BE191"/>
  <c r="BE202"/>
  <c r="BE209"/>
  <c r="BE221"/>
  <c r="BE226"/>
  <c r="BE262"/>
  <c r="BE321"/>
  <c r="BE352"/>
  <c r="BE389"/>
  <c r="BE391"/>
  <c r="BE397"/>
  <c r="BE399"/>
  <c r="BE407"/>
  <c r="BE463"/>
  <c r="BE473"/>
  <c r="BE475"/>
  <c r="BE491"/>
  <c r="BE172"/>
  <c r="BE230"/>
  <c r="BE236"/>
  <c r="BE255"/>
  <c r="BE284"/>
  <c r="BE291"/>
  <c r="BE300"/>
  <c r="BE345"/>
  <c r="BE348"/>
  <c r="BE349"/>
  <c r="BE371"/>
  <c r="BE377"/>
  <c r="BE403"/>
  <c r="BE438"/>
  <c r="BE495"/>
  <c r="BE505"/>
  <c r="BE511"/>
  <c r="BE516"/>
  <c r="BE523"/>
  <c i="3" r="BE174"/>
  <c r="BE199"/>
  <c r="BE211"/>
  <c r="BE224"/>
  <c r="BE260"/>
  <c r="BE268"/>
  <c r="BE283"/>
  <c r="E85"/>
  <c r="F96"/>
  <c r="J131"/>
  <c r="BE151"/>
  <c r="BE193"/>
  <c r="BE248"/>
  <c r="BE256"/>
  <c r="J96"/>
  <c r="BE158"/>
  <c r="BE167"/>
  <c r="BE182"/>
  <c r="BE185"/>
  <c r="BE188"/>
  <c r="BE208"/>
  <c r="BE230"/>
  <c r="BE276"/>
  <c r="BE140"/>
  <c r="BE144"/>
  <c r="BE218"/>
  <c r="BE233"/>
  <c r="BE235"/>
  <c r="BE242"/>
  <c i="2" r="BE135"/>
  <c r="BE139"/>
  <c r="BE147"/>
  <c r="E85"/>
  <c r="J91"/>
  <c r="F94"/>
  <c r="J94"/>
  <c r="BE125"/>
  <c r="BE127"/>
  <c r="BE129"/>
  <c r="BE133"/>
  <c r="BE141"/>
  <c r="BE143"/>
  <c r="BE145"/>
  <c r="BE131"/>
  <c r="BE137"/>
  <c r="BE148"/>
  <c r="F38"/>
  <c i="1" r="BC96"/>
  <c r="BC95"/>
  <c i="3" r="F38"/>
  <c i="1" r="BA99"/>
  <c i="4" r="J38"/>
  <c i="1" r="AW100"/>
  <c i="5" r="J38"/>
  <c i="1" r="AW101"/>
  <c i="6" r="F39"/>
  <c i="1" r="BB103"/>
  <c i="6" r="F40"/>
  <c i="1" r="BC103"/>
  <c i="7" r="F41"/>
  <c i="1" r="BD104"/>
  <c i="8" r="F40"/>
  <c i="1" r="BC105"/>
  <c i="8" r="F39"/>
  <c i="1" r="BB105"/>
  <c r="AU95"/>
  <c i="2" r="F37"/>
  <c i="1" r="BB96"/>
  <c r="BB95"/>
  <c r="AX95"/>
  <c r="AS97"/>
  <c i="3" r="F39"/>
  <c i="1" r="BB99"/>
  <c i="3" r="F41"/>
  <c i="1" r="BD99"/>
  <c i="4" r="F41"/>
  <c i="1" r="BD100"/>
  <c i="5" r="F38"/>
  <c i="1" r="BA101"/>
  <c i="5" r="F41"/>
  <c i="1" r="BD101"/>
  <c i="7" r="F39"/>
  <c i="1" r="BB104"/>
  <c i="7" r="F40"/>
  <c i="1" r="BC104"/>
  <c i="2" r="J36"/>
  <c i="1" r="AW96"/>
  <c i="2" r="F36"/>
  <c i="1" r="BA96"/>
  <c r="BA95"/>
  <c i="3" r="F40"/>
  <c i="1" r="BC99"/>
  <c i="4" r="F40"/>
  <c i="1" r="BC100"/>
  <c i="4" r="F38"/>
  <c i="1" r="BA100"/>
  <c i="5" r="F39"/>
  <c i="1" r="BB101"/>
  <c i="6" r="J38"/>
  <c i="1" r="AW103"/>
  <c i="7" r="J38"/>
  <c i="1" r="AW104"/>
  <c i="8" r="F38"/>
  <c i="1" r="BA105"/>
  <c i="2" r="F39"/>
  <c i="1" r="BD96"/>
  <c r="BD95"/>
  <c i="3" r="J38"/>
  <c i="1" r="AW99"/>
  <c i="4" r="F39"/>
  <c i="1" r="BB100"/>
  <c i="5" r="F40"/>
  <c i="1" r="BC101"/>
  <c i="6" r="F38"/>
  <c i="1" r="BA103"/>
  <c i="6" r="F41"/>
  <c i="1" r="BD103"/>
  <c i="7" r="F38"/>
  <c i="1" r="BA104"/>
  <c i="8" r="J38"/>
  <c i="1" r="AW105"/>
  <c i="8" r="F41"/>
  <c i="1" r="BD105"/>
  <c i="7" l="1" r="R150"/>
  <c r="R135"/>
  <c i="4" r="R139"/>
  <c i="8" r="BK128"/>
  <c r="J128"/>
  <c r="J101"/>
  <c i="6" r="T136"/>
  <c r="T135"/>
  <c i="4" r="R285"/>
  <c r="T139"/>
  <c r="T138"/>
  <c i="6" r="R136"/>
  <c r="R180"/>
  <c i="8" r="R128"/>
  <c r="R127"/>
  <c i="5" r="T129"/>
  <c r="T128"/>
  <c i="8" r="T128"/>
  <c r="T127"/>
  <c i="6" r="P136"/>
  <c r="P135"/>
  <c i="1" r="AU103"/>
  <c i="5" r="P129"/>
  <c r="P128"/>
  <c i="1" r="AU101"/>
  <c i="7" r="T150"/>
  <c r="T135"/>
  <c i="4" r="P139"/>
  <c r="P138"/>
  <c i="1" r="AU100"/>
  <c i="3" r="BK209"/>
  <c r="J209"/>
  <c r="J106"/>
  <c i="6" r="BK136"/>
  <c r="J136"/>
  <c r="J101"/>
  <c i="8" r="J129"/>
  <c r="J102"/>
  <c i="2" r="BK123"/>
  <c r="J123"/>
  <c r="J99"/>
  <c i="3" r="BK138"/>
  <c r="J138"/>
  <c r="J101"/>
  <c i="4" r="BK139"/>
  <c r="J139"/>
  <c r="J101"/>
  <c r="BK285"/>
  <c r="J285"/>
  <c r="J107"/>
  <c i="6" r="BK180"/>
  <c r="J180"/>
  <c r="J105"/>
  <c i="7" r="BK150"/>
  <c r="J150"/>
  <c r="J104"/>
  <c i="5" r="BK129"/>
  <c r="J129"/>
  <c r="J101"/>
  <c i="7" r="BK136"/>
  <c r="J136"/>
  <c r="J101"/>
  <c i="1" r="AS94"/>
  <c i="3" r="J37"/>
  <c i="1" r="AV99"/>
  <c r="AT99"/>
  <c i="5" r="J37"/>
  <c i="1" r="AV101"/>
  <c r="AT101"/>
  <c r="BB98"/>
  <c r="AX98"/>
  <c r="BC98"/>
  <c i="6" r="J37"/>
  <c i="1" r="AV103"/>
  <c r="AT103"/>
  <c r="BA102"/>
  <c r="AW102"/>
  <c i="8" r="F37"/>
  <c i="1" r="AZ105"/>
  <c r="BD102"/>
  <c r="BC102"/>
  <c r="AY102"/>
  <c r="AU102"/>
  <c r="AW95"/>
  <c i="2" r="F35"/>
  <c i="1" r="AZ96"/>
  <c r="AZ95"/>
  <c i="4" r="F37"/>
  <c i="1" r="AZ100"/>
  <c i="6" r="F37"/>
  <c i="1" r="AZ103"/>
  <c i="8" r="J37"/>
  <c i="1" r="AV105"/>
  <c r="AT105"/>
  <c r="BB102"/>
  <c r="AX102"/>
  <c r="AY95"/>
  <c i="3" r="F37"/>
  <c i="1" r="AZ99"/>
  <c i="5" r="F37"/>
  <c i="1" r="AZ101"/>
  <c r="BA98"/>
  <c r="BD98"/>
  <c i="7" r="F37"/>
  <c i="1" r="AZ104"/>
  <c i="2" r="J35"/>
  <c i="1" r="AV96"/>
  <c r="AT96"/>
  <c i="4" r="J37"/>
  <c i="1" r="AV100"/>
  <c r="AT100"/>
  <c i="7" r="J37"/>
  <c i="1" r="AV104"/>
  <c r="AT104"/>
  <c i="4" l="1" r="R138"/>
  <c i="6" r="R135"/>
  <c i="5" r="BK128"/>
  <c r="J128"/>
  <c r="J100"/>
  <c i="2" r="BK122"/>
  <c r="J122"/>
  <c r="J98"/>
  <c i="8" r="BK127"/>
  <c r="J127"/>
  <c r="J100"/>
  <c i="3" r="BK137"/>
  <c r="J137"/>
  <c i="4" r="BK138"/>
  <c r="J138"/>
  <c r="J100"/>
  <c i="6" r="BK135"/>
  <c r="J135"/>
  <c i="7" r="BK135"/>
  <c r="J135"/>
  <c i="1" r="AU98"/>
  <c r="AU97"/>
  <c r="AU94"/>
  <c i="7" r="J34"/>
  <c i="1" r="AG104"/>
  <c r="AZ98"/>
  <c r="AV98"/>
  <c r="BB97"/>
  <c r="AX97"/>
  <c i="6" r="J34"/>
  <c i="1" r="AG103"/>
  <c r="AV95"/>
  <c r="AT95"/>
  <c r="AW98"/>
  <c r="AZ102"/>
  <c r="AV102"/>
  <c r="AT102"/>
  <c i="3" r="J34"/>
  <c i="1" r="AG99"/>
  <c r="AY98"/>
  <c r="BD97"/>
  <c r="BD94"/>
  <c r="W33"/>
  <c r="BC97"/>
  <c r="AY97"/>
  <c r="BA97"/>
  <c r="AW97"/>
  <c i="7" l="1" r="J43"/>
  <c i="3" r="J43"/>
  <c i="6" r="J43"/>
  <c i="7" r="J100"/>
  <c i="3" r="J100"/>
  <c i="6" r="J100"/>
  <c i="1" r="AN99"/>
  <c r="AN103"/>
  <c r="AN104"/>
  <c i="8" r="J34"/>
  <c i="1" r="AG105"/>
  <c r="AG102"/>
  <c i="4" r="J34"/>
  <c i="1" r="AG100"/>
  <c i="2" r="J32"/>
  <c i="1" r="AG96"/>
  <c r="AG95"/>
  <c r="AT98"/>
  <c r="BB94"/>
  <c r="W31"/>
  <c i="5" r="J34"/>
  <c i="1" r="AG101"/>
  <c r="BC94"/>
  <c r="W32"/>
  <c r="AZ97"/>
  <c r="AV97"/>
  <c r="AT97"/>
  <c r="BA94"/>
  <c r="AW94"/>
  <c r="AK30"/>
  <c l="1" r="AN95"/>
  <c i="4" r="J43"/>
  <c i="5" r="J43"/>
  <c i="2" r="J41"/>
  <c i="8" r="J43"/>
  <c i="1" r="AN101"/>
  <c r="AN105"/>
  <c r="AN96"/>
  <c r="AN100"/>
  <c r="AN102"/>
  <c r="AG98"/>
  <c r="AG97"/>
  <c r="W30"/>
  <c r="AZ94"/>
  <c r="W29"/>
  <c r="AY94"/>
  <c r="AX94"/>
  <c l="1" r="AG94"/>
  <c r="AN98"/>
  <c r="AN97"/>
  <c r="AV94"/>
  <c r="AK29"/>
  <c l="1"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<sst xmlns="http://schemas.openxmlformats.org/spreadsheetml/2006/main">
  <si>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</si>
  <si>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</si>
  <si>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</si>
  <si>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</si>
  <si>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</si>
  <si>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{db14baf0-cc77-4677-ad06-6591f418affb}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</si>
  <si>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</si>
  <si>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</si>
  <si>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</si>
  <si>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</si>
  <si>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</si>
  <si>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</si>
  <si>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</si>
  <si>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</si>
  <si>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24-006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</si>
  <si>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</si>
  <si>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</si>
  <si>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Nemocnice Jihlava - oprava střešního pláště interního pavilonu</t>
  </si>
  <si>
    <t>KSO:</t>
  </si>
  <si>
    <t>8011119</t>
  </si>
  <si>
    <t>CC-CZ:</t>
  </si>
  <si>
    <t>Místo:</t>
  </si>
  <si>
    <t>město Jihlava, areál Nemocnice Jihlava</t>
  </si>
  <si>
    <t>Datum:</t>
  </si>
  <si>
    <t>4. 7. 2024</t>
  </si>
  <si>
    <t>Zadavatel:</t>
  </si>
  <si>
    <t>IČ:</t>
  </si>
  <si>
    <t>70890749</t>
  </si>
  <si>
    <t>Kraj Vysočina</t>
  </si>
  <si>
    <t>DIČ:</t>
  </si>
  <si>
    <t>CZ70890749</t>
  </si>
  <si>
    <t>Uchazeč:</t>
  </si>
  <si>
    <t>Vyplň údaj</t>
  </si>
  <si>
    <t>Projektant:</t>
  </si>
  <si>
    <t>28094026</t>
  </si>
  <si>
    <t>PROJEKT CENTRUM NOVA s.r.o.</t>
  </si>
  <si>
    <t>CZ28094026</t>
  </si>
  <si>
    <t>True</t>
  </si>
  <si>
    <t>Zpracovatel:</t>
  </si>
  <si>
    <t xml:space="preserve"> </t>
  </si>
  <si>
    <t>Poznámka:</t>
  </si>
  <si>
    <t>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listy._x000d_
- Kde není výslovně uvedeno, bude pracovní postup a technologie provádění stanovena oprávněnou osobou zhotovitele _x000d_
- Pro sestavení SOUPISU PRACÍ v podrobnostech vymezených vyhl. č. 169/2016Sb. byla použita v převážné míře cenová soustava ÚRS._x000d_
- V případě nejasností u některé z položek uváděných v supisu prací, kontaktuje uchazeč zadavatele._x000d_
- Vlastní položky, komplety, soubory a položky s vyšší cenou než dle ceníku jsou stanoveny na základě zkušeností projektanta z období 3 let a odpovídají situaci na trhu.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</si>
  <si>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</si>
  <si>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</si>
  <si>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</si>
  <si>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</si>
  <si>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</si>
  <si>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</si>
  <si>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</si>
  <si>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</si>
  <si>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</si>
  <si>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</si>
  <si>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</si>
  <si>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</si>
  <si>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</si>
  <si>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</si>
  <si>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</si>
  <si>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</si>
  <si>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</si>
  <si>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</si>
  <si>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</si>
  <si>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</si>
  <si>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</si>
  <si>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</si>
  <si>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</si>
  <si>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</si>
  <si>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</si>
  <si>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</si>
  <si>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</si>
  <si>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</si>
  <si>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</si>
  <si>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</si>
  <si>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</si>
  <si>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</si>
  <si>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</si>
  <si>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</si>
  <si>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</si>
  <si>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</si>
  <si>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</si>
  <si>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</si>
  <si>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</si>
  <si>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</si>
  <si>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</si>
  <si>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</si>
  <si>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</si>
  <si>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</si>
  <si>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VRN</t>
  </si>
  <si>
    <t>Vedlejší a ostatní rozpočtové náklady</t>
  </si>
  <si>
    <t>VON</t>
  </si>
  <si>
    <t>1</t>
  </si>
  <si>
    <t>{35f28d98-e68d-45b3-9346-1ed6ce1000b7}</t>
  </si>
  <si>
    <t>2</t>
  </si>
  <si>
    <t>/</t>
  </si>
  <si>
    <t>Soupis</t>
  </si>
  <si>
    <t>{6fb7a94c-040b-41a8-8195-ad02a6ca49f1}</t>
  </si>
  <si>
    <t>SO-01</t>
  </si>
  <si>
    <t>Střecha interního pavilonu</t>
  </si>
  <si>
    <t>STA</t>
  </si>
  <si>
    <t>{7198b51d-9f37-4047-8e61-ee971acea534}</t>
  </si>
  <si>
    <t>01</t>
  </si>
  <si>
    <t>I.etapa</t>
  </si>
  <si>
    <t>{40ba3513-22ac-4ba9-bc35-4df2463f0fa6}</t>
  </si>
  <si>
    <t>01-00</t>
  </si>
  <si>
    <t>Bourací práce</t>
  </si>
  <si>
    <t>3</t>
  </si>
  <si>
    <t>{130d6c40-4902-41c0-82a3-25f881b72efb}</t>
  </si>
  <si>
    <t>01-01</t>
  </si>
  <si>
    <t>Architektonicko - stavební řešení</t>
  </si>
  <si>
    <t>{11fdd706-b8bf-42a2-9f7d-9f0e887a149f}</t>
  </si>
  <si>
    <t>01-02</t>
  </si>
  <si>
    <t>Bleskosvod</t>
  </si>
  <si>
    <t>{dd7cd3ee-0551-4830-bf08-a1498563e3cf}</t>
  </si>
  <si>
    <t>02</t>
  </si>
  <si>
    <t>II.etapa</t>
  </si>
  <si>
    <t>{1f0d165f-d0dd-42bb-8994-58fd36fcd169}</t>
  </si>
  <si>
    <t>02-00</t>
  </si>
  <si>
    <t>{13c25f73-195d-4943-b4dc-9dd9c249510a}</t>
  </si>
  <si>
    <t>02-01</t>
  </si>
  <si>
    <t>{141c4b3a-1e9c-4a2f-80c9-5da199bc08a5}</t>
  </si>
  <si>
    <t>02-02</t>
  </si>
  <si>
    <t>{2d570925-d02d-48c8-8f3b-1bbddc0780e2}</t>
  </si>
  <si>
    <t>801 11 19</t>
  </si>
  <si>
    <t>KRYCÍ LIST SOUPISU PRACÍ</t>
  </si>
  <si>
    <t>Objekt:</t>
  </si>
  <si>
    <t>VRN - Vedlejší a ostatní rozpočtové náklady</t>
  </si>
  <si>
    <t>Soupis:</t>
  </si>
  <si>
    <t xml:space="preserve">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Tento soupis prací řeší vedlejší a ostatní náklady dle vyhl. 169/2016Sb. §9 a 10 v tomto jediném společném soupisu pro všechny uváděné stavební a inženýrské objekty v zakázce.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</si>
  <si>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</si>
  <si>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</si>
  <si>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</si>
  <si>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</si>
  <si>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</si>
  <si>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</si>
  <si>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 xml:space="preserve">    O02 - Vedlejší a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</si>
  <si>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</si>
  <si>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</si>
  <si>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</si>
  <si>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</si>
  <si>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</si>
  <si>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</si>
  <si>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</si>
  <si>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</si>
  <si>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</si>
  <si>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</si>
  <si>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</si>
  <si>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</si>
  <si>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</si>
  <si>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</si>
  <si>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</si>
  <si>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</si>
  <si>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</si>
  <si>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O02</t>
  </si>
  <si>
    <t>Vedlejší a ostatní náklady</t>
  </si>
  <si>
    <t>K</t>
  </si>
  <si>
    <t>0100</t>
  </si>
  <si>
    <t>Zařízení staveniště</t>
  </si>
  <si>
    <t>kpl</t>
  </si>
  <si>
    <t>1240126341</t>
  </si>
  <si>
    <t>PP</t>
  </si>
  <si>
    <t xml:space="preserve">Veškeré náklady a činnosti související s vybudováním, provozem a likvidací staveniště v rozsahu vyžadujícím řádné provedení  díla.
Stavební zařízení pro sklad, hygienické zázemí a administrativní činnost stavby (stavební buňky dle potřeby stavby).
Zajištění připojení staveniště na elektrickou energii, vodu, odpad a odvodnění staveniště. 
Provádění každodenního hrubého úklidu staveniště a průběžné likvidace vznikajících odpadů oprávněnou osobou. 
Pravidelné čištění a úklid příjezdových a přístupových komunikací.
Oplocení staveniště (trvalé a dočasné). Ostraha staveniště. 
Uvedení ploch dotčených stavbou do původního stavu před realizací záměru.</t>
  </si>
  <si>
    <t>0101</t>
  </si>
  <si>
    <t>Bezpečnost a ochrana zdraví při práci (BOZP)</t>
  </si>
  <si>
    <t>1394522077</t>
  </si>
  <si>
    <t>Veškeré prvky zajišťující bezpečnost a ochranu zdraví při práci - dodávka, montáž, údržba, obnova a demontáž.
(trvalé oplocení, mobilní oplocení, výstražné značení, přechody výkopů, atd. ) 
Povinnosti vyplývající z plánu BOZP vč. připomínek příslušných úřadů.
Opatření k zajištění bezpečného provozu areálu.</t>
  </si>
  <si>
    <t>0102</t>
  </si>
  <si>
    <t>Dočasné dopravní opatření</t>
  </si>
  <si>
    <t>-449053838</t>
  </si>
  <si>
    <t>Náklady na vyhotovení návrhu dočasného dopravního značení a zvláštního užívání komunikace, vč. projednání, odsouhlasení s dotčenými orgány a organizacemi a zajištění správních rozhodnutí. 
Dodání dopravních značek a světelné signalizace, jejich rozmístění a přemísťování a jejich údržba v průběhu výstavby včetně následného odstranění, poplatky za správní řízení, splnění podmínek správních rozhodnutí a orgánu DOSS.</t>
  </si>
  <si>
    <t>0105</t>
  </si>
  <si>
    <t>Náklady vyplývající z požadavků DOSS a správců inženýrských sítí.</t>
  </si>
  <si>
    <t>-1334955976</t>
  </si>
  <si>
    <t>Veškeré náklady vyplývající se zajištění plnění požadavků DOSS a správců inženýrských sítí (objednání vytýčení inženýrských sítí, komunikace se správci in. sítí a DOSS dle jejich vyjádření a rozhodnutí - viz. dokladová část, .....) vč. příslušných administratovních úkonů. 
O veškerých úkonech zhotovitele směrem k DOSS a správců inženýrských sítí, bude zhotovitelem informován TDI, TDS a investor.</t>
  </si>
  <si>
    <t>5</t>
  </si>
  <si>
    <t>0201</t>
  </si>
  <si>
    <t>Zajištění povolení Úřadu pro civilní letectví (ÚCL) pro výškové mechanismy</t>
  </si>
  <si>
    <t>-1766341868</t>
  </si>
  <si>
    <t>Úřad pro civilní letectví vyžaduje aby při použití výškových mechanismů (např. jeřábů) v průběhu realizace stavebních prací, bylo vydáno povolení ÚCL. 
Žádost předložit minimálně 30 dnů před instalací výškových mechanismů.
Povolení dle podmínek ÚCL - viz. dokladová část, zajistí zhotovitel v dostatečném předstihu dle pracovního harmonogramu stavby. 
Provedení opatření dle podmínek povolení.</t>
  </si>
  <si>
    <t>6</t>
  </si>
  <si>
    <t>0301</t>
  </si>
  <si>
    <t xml:space="preserve">Vytýčení stávajících inženýrských sítí </t>
  </si>
  <si>
    <t>1880854393</t>
  </si>
  <si>
    <t>Vytýčení stávajících inženýrských sítí i jejich správci - pro umístění jeřábu.</t>
  </si>
  <si>
    <t>7</t>
  </si>
  <si>
    <t>0401</t>
  </si>
  <si>
    <t xml:space="preserve">Projektová dokumentace skutečného provedení  po dokončení stavby</t>
  </si>
  <si>
    <t>-1773495778</t>
  </si>
  <si>
    <t xml:space="preserve">Projektová dokumentace skutečného provedení 3x tištěně a 1x elektronicky na CD </t>
  </si>
  <si>
    <t>8</t>
  </si>
  <si>
    <t>0505</t>
  </si>
  <si>
    <t xml:space="preserve">Kompletace dokladové části stavby k předání a převzetí díla </t>
  </si>
  <si>
    <t>1047780156</t>
  </si>
  <si>
    <t xml:space="preserve">Doklady o vlastnostech materiálů, o provedených zkouškách a měření, o výchozích kontrolách provozuschopnosti,  o zaškolení obsluhy, revizní zprávy-bez závad, doklady o oprávnění k provádění prací, doklady o likvidaci odpadů, návody k obsluze, kopie záručních listů   - 3x tištěně a 1x  na CD nosiči</t>
  </si>
  <si>
    <t>9</t>
  </si>
  <si>
    <t>0601</t>
  </si>
  <si>
    <t>Zpracování a předložení harmonogramů před podpisem smlouvy.</t>
  </si>
  <si>
    <t>1477048399</t>
  </si>
  <si>
    <t xml:space="preserve">Náklady na vyhotovení a předložení finančního a časového harmonogramu prací a plnění před podpisem smlouvy vč. průběžné aktualizace harmonogramu během výstavby. </t>
  </si>
  <si>
    <t>10</t>
  </si>
  <si>
    <t>0602</t>
  </si>
  <si>
    <t>Náklady spojené prováděním stavby v blízkosti stávajících objektů, technologie a zeleně</t>
  </si>
  <si>
    <t>-426533918</t>
  </si>
  <si>
    <t xml:space="preserve">Náklady spojené s prováděním stavby v blízkosti stávajících objektů (provozů), technologií, zeleně a provozu areálu. Omezení vlivu stavby na sousední objekty a stávající technologie - zakrytí konstrukcí a technologií (prach, hluk), zajištění přístupu do sousedních objektů, zajištění konstrukcí a technologií proti poškození. Ochrana stávající vzrostlé zeleně po dobu výstavby. Koordinace pracovních postupů s provozem areálu.                                                                                                                                                                   </t>
  </si>
  <si>
    <t>11</t>
  </si>
  <si>
    <t>0603</t>
  </si>
  <si>
    <t xml:space="preserve">Náklady spojené prováděním stavby uvnitř stávajícího objektu </t>
  </si>
  <si>
    <t>54976830</t>
  </si>
  <si>
    <t xml:space="preserve">Náklady spojené s prováděním stavby uvnitř stávajícího objektu za stávajícícho provozu objektu vč. technologií. 
Omezení vlivu stavby - zakrytí konstrukcí a technologií (prach, hluk, vibrace), zajištění konstrukcí a technologií proti poškození. 
Náklady na pravidelný úklid objektu, omezení manipulačních a stavebních ploch, další související omezující vlivy.                                                                                                                                                       </t>
  </si>
  <si>
    <t>0604</t>
  </si>
  <si>
    <t>Náklady spojené s koordinací stavby s letovým provozem heliportu</t>
  </si>
  <si>
    <t>881402868</t>
  </si>
  <si>
    <t>13</t>
  </si>
  <si>
    <t>0608</t>
  </si>
  <si>
    <t>Zkoušky toxicity jednotlivých druhů odpadů vzniklých na stavbě - výluhem</t>
  </si>
  <si>
    <t>soubor</t>
  </si>
  <si>
    <t>1564197909</t>
  </si>
  <si>
    <t>Zkoušky akutní toxicity s naředěním vodním výluhem odpadu dlke platné legislativy.</t>
  </si>
  <si>
    <t>SO-01 - Střecha interního pavilonu</t>
  </si>
  <si>
    <t>01 - I.etapa</t>
  </si>
  <si>
    <t>Úroveň 3:</t>
  </si>
  <si>
    <t>01-00 - Bourací práce</t>
  </si>
  <si>
    <t xml:space="preserve">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rámci nabídkových cen nutno zohlednit max. možné odstávky technologií viz. průvodní zpráva.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 A. PRŮVODNÍ ZPRÁVA B.1 SITUAČNÍ VÝKRES ŠIRŠÍCH VZTAHŮ C.01 TECHNICKÁ ZPRÁVA  C.02 PŮDORYS 8.NP _ ST STAV+BOURÁNÍ C.03 PŮDORYS STŘECHY _ ST STAV+BOURÁNÍ  C.04 ŘEZ A-A _ ST STAV+BOURÁNÍ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</si>
  <si>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</si>
  <si>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</si>
  <si>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</si>
  <si>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</si>
  <si>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</si>
  <si>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</si>
  <si>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</si>
  <si>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</si>
  <si>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</si>
  <si>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</si>
  <si>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</si>
  <si>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</si>
  <si>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767 - Konstrukce zámečnické</t>
  </si>
  <si>
    <t>HSV</t>
  </si>
  <si>
    <t>Práce a dodávky HSV</t>
  </si>
  <si>
    <t>Úpravy povrchů, podlahy a osazování výplní</t>
  </si>
  <si>
    <t>619991005</t>
  </si>
  <si>
    <t>Zakrytí stěny fólií</t>
  </si>
  <si>
    <t>m2</t>
  </si>
  <si>
    <t>CS ÚRS 2024 01</t>
  </si>
  <si>
    <t>-1176185110</t>
  </si>
  <si>
    <t>Zakrytí vnitřních ploch před znečištěním fólií včetně pozdějšího odkrytí stěn nebo svislých ploch</t>
  </si>
  <si>
    <t>Online PSC</t>
  </si>
  <si>
    <t>https://podminky.urs.cz/item/CS_URS_2024_01/619991005</t>
  </si>
  <si>
    <t>Ostatní konstrukce a práce, bourání</t>
  </si>
  <si>
    <t>949101111</t>
  </si>
  <si>
    <t>Lešení pomocné pro objekty pozemních staveb s lešeňovou podlahou v do 1,9 m zatížení do 150 kg/m2</t>
  </si>
  <si>
    <t>-1069551537</t>
  </si>
  <si>
    <t>Lešení pomocné pracovní pro objekty pozemních staveb pro zatížení do 150 kg/m2, o výšce lešeňové podlahy do 1,9 m</t>
  </si>
  <si>
    <t>https://podminky.urs.cz/item/CS_URS_2024_01/949101111</t>
  </si>
  <si>
    <t>VV</t>
  </si>
  <si>
    <t>č.05 - Půdorys 8.NP - návrh</t>
  </si>
  <si>
    <t>pozn.5 + legenda návrhu</t>
  </si>
  <si>
    <t>10+30</t>
  </si>
  <si>
    <t>Součet</t>
  </si>
  <si>
    <t>949101112</t>
  </si>
  <si>
    <t>Lešení pomocné pro objekty pozemních staveb s lešeňovou podlahou v přes 1,9 do 3,5 m zatížení do 150 kg/m2</t>
  </si>
  <si>
    <t>-982894103</t>
  </si>
  <si>
    <t>Lešení pomocné pracovní pro objekty pozemních staveb pro zatížení do 150 kg/m2, o výšce lešeňové podlahy přes 1,9 do 3,5 m</t>
  </si>
  <si>
    <t>https://podminky.urs.cz/item/CS_URS_2024_01/949101112</t>
  </si>
  <si>
    <t>č.C.04 - Řez A-A´ - bourání</t>
  </si>
  <si>
    <t>B4</t>
  </si>
  <si>
    <t>(13,6+16,3+13,6+1*4)*1</t>
  </si>
  <si>
    <t>962032231</t>
  </si>
  <si>
    <t>Bourání zdiva z cihel pálených nebo vápenopískových na MV nebo MVC přes 1 m3</t>
  </si>
  <si>
    <t>m3</t>
  </si>
  <si>
    <t>-1387699005</t>
  </si>
  <si>
    <t>Bourání zdiva nadzákladového z cihel pálených plných nebo lícových nebo vápenopískových, na maltu vápennou nebo vápenocementovou, objemu přes 1 m3</t>
  </si>
  <si>
    <t>https://podminky.urs.cz/item/CS_URS_2024_01/962032231</t>
  </si>
  <si>
    <t>č.C.03 - Půdorys střechy - bourání</t>
  </si>
  <si>
    <t>pozn.1</t>
  </si>
  <si>
    <t>(16,3+13,6)*2*0,4*0,7</t>
  </si>
  <si>
    <t>pozn.6</t>
  </si>
  <si>
    <t>-0,8*0,4*0,7</t>
  </si>
  <si>
    <t>965042241</t>
  </si>
  <si>
    <t>Bourání podkladů pod dlažby nebo mazanin betonových nebo z litého asfaltu tl přes 100 mm pl přes 4 m2</t>
  </si>
  <si>
    <t>1724046868</t>
  </si>
  <si>
    <t>Bourání mazanin betonových nebo z litého asfaltu tl. přes 100 mm, plochy přes 4 m2</t>
  </si>
  <si>
    <t>https://podminky.urs.cz/item/CS_URS_2024_01/965042241</t>
  </si>
  <si>
    <t>B3 - polystyrenbeton</t>
  </si>
  <si>
    <t>15,1*12,8*0,20</t>
  </si>
  <si>
    <t>966080103</t>
  </si>
  <si>
    <t>Bourání kontaktního zateplení z polystyrenových desek tl přes 60 do 120 mm včetně povrchové úpravy omítkou nebo nátěrem až na podklad</t>
  </si>
  <si>
    <t>1739764919</t>
  </si>
  <si>
    <t>Bourání kontaktního zateplení včetně povrchové úpravy omítkou nebo nátěrem z polystyrénových desek, tloušťky přes 60 do 120 mm</t>
  </si>
  <si>
    <t>https://podminky.urs.cz/item/CS_URS_2024_01/966080103</t>
  </si>
  <si>
    <t>(13,6+16,3+13,6)*2</t>
  </si>
  <si>
    <t>997</t>
  </si>
  <si>
    <t>Přesun sutě</t>
  </si>
  <si>
    <t>997013119</t>
  </si>
  <si>
    <t>Vnitrostaveništní doprava suti a vybouraných hmot pro budovy v přes 27 do 30 m</t>
  </si>
  <si>
    <t>t</t>
  </si>
  <si>
    <t>327843314</t>
  </si>
  <si>
    <t>Vnitrostaveništní doprava suti a vybouraných hmot vodorovně do 50 m s naložením základní pro budovy a haly výšky přes 27 do 30 m</t>
  </si>
  <si>
    <t>https://podminky.urs.cz/item/CS_URS_2024_01/997013119</t>
  </si>
  <si>
    <t>997013501</t>
  </si>
  <si>
    <t>Odvoz suti a vybouraných hmot na skládku nebo meziskládku do 1 km se složením</t>
  </si>
  <si>
    <t>-1506624769</t>
  </si>
  <si>
    <t>Odvoz suti a vybouraných hmot na skládku nebo meziskládku se složením, na vzdálenost do 1 km</t>
  </si>
  <si>
    <t>https://podminky.urs.cz/item/CS_URS_2024_01/997013501</t>
  </si>
  <si>
    <t>997013509</t>
  </si>
  <si>
    <t>Příplatek k odvozu suti a vybouraných hmot na skládku ZKD 1 km přes 1 km</t>
  </si>
  <si>
    <t>1482186901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</si>
  <si>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</si>
  <si>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</si>
  <si>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124,468*8</t>
  </si>
  <si>
    <t>997013609</t>
  </si>
  <si>
    <t>Poplatek za uložení na skládce (skládkovné) stavebního odpadu ze směsí nebo oddělených frakcí betonu, cihel a keramických výrobků kód odpadu 17 01 07</t>
  </si>
  <si>
    <t>-875150934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</si>
  <si>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</si>
  <si>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https://podminky.urs.cz/item/CS_URS_2024_01/997013609</t>
  </si>
  <si>
    <t>124,468</t>
  </si>
  <si>
    <t>-8,328</t>
  </si>
  <si>
    <t>997013814</t>
  </si>
  <si>
    <t>Poplatek za uložení na skládce (skládkovné) stavebního odpadu izolací kód odpadu 17 06 04</t>
  </si>
  <si>
    <t>-69138906</t>
  </si>
  <si>
    <t>Poplatek za uložení stavebního odpadu na skládce (skládkovné) z izolačních materiálů zatříděného do Katalogu odpadů pod kódem 17 06 04</t>
  </si>
  <si>
    <t>https://podminky.urs.cz/item/CS_URS_2024_01/997013814</t>
  </si>
  <si>
    <t>od.712</t>
  </si>
  <si>
    <t>2,455</t>
  </si>
  <si>
    <t>od.713</t>
  </si>
  <si>
    <t>5,873</t>
  </si>
  <si>
    <t>998</t>
  </si>
  <si>
    <t>Přesun hmot</t>
  </si>
  <si>
    <t>99802R</t>
  </si>
  <si>
    <t xml:space="preserve">Výškový přesun hmot a materiálu do výšky do 30 m jeřábovými mechanismy v rozsahu dle potřeb stavby </t>
  </si>
  <si>
    <t>1708388333</t>
  </si>
  <si>
    <t>PSV</t>
  </si>
  <si>
    <t>Práce a dodávky PSV</t>
  </si>
  <si>
    <t>712</t>
  </si>
  <si>
    <t>Povlakové krytiny</t>
  </si>
  <si>
    <t>712363823</t>
  </si>
  <si>
    <t>Odstranění povlakové krytiny folie mechanicky kotvené do betonu, budova v přes 18 m</t>
  </si>
  <si>
    <t>16</t>
  </si>
  <si>
    <t>-1578912051</t>
  </si>
  <si>
    <t>Odstranění povlakové krytiny střech plochých do 10° s mechanicky kotvenou izolací pro jakoukoli tloušťku izolace budovy výšky přes 18 m, kotvené do betonu</t>
  </si>
  <si>
    <t>https://podminky.urs.cz/item/CS_URS_2024_01/712363823</t>
  </si>
  <si>
    <t>B3</t>
  </si>
  <si>
    <t>16*13,6</t>
  </si>
  <si>
    <t>14</t>
  </si>
  <si>
    <t>712861803</t>
  </si>
  <si>
    <t>Odstranění povlakové krytiny ze svislých ploch z fólií přilepených lepidlem v plné ploše</t>
  </si>
  <si>
    <t>275677207</t>
  </si>
  <si>
    <t>Odstranění povlakové krytiny ze svislých ploch z fólií na konstrukcích převyšující úroveň střechy přilepenou lepidlem v plné ploše</t>
  </si>
  <si>
    <t>https://podminky.urs.cz/item/CS_URS_2024_01/712861803</t>
  </si>
  <si>
    <t>(15,1+12,8)*2*0,50</t>
  </si>
  <si>
    <t>15</t>
  </si>
  <si>
    <t>712331801</t>
  </si>
  <si>
    <t>Odstranění povlakové krytiny střech z pásů uložených na sucho AIP nebo NAIP</t>
  </si>
  <si>
    <t>142527162</t>
  </si>
  <si>
    <t>https://podminky.urs.cz/item/CS_URS_2024_01/712331801</t>
  </si>
  <si>
    <t>podkladní textilie</t>
  </si>
  <si>
    <t>217,6</t>
  </si>
  <si>
    <t>27,9</t>
  </si>
  <si>
    <t>712340831</t>
  </si>
  <si>
    <t>Odstranění povlakové krytiny střech do 10° z pásů NAIP přitavených v plné ploše jednovrstvé, očištění podkladu</t>
  </si>
  <si>
    <t>-309006958</t>
  </si>
  <si>
    <t>Odstranění povlakové krytiny střech plochých do 10° z přitavených pásů NAIP v plné ploše jednovrstvé</t>
  </si>
  <si>
    <t>https://podminky.urs.cz/item/CS_URS_2024_01/712340831</t>
  </si>
  <si>
    <t>17</t>
  </si>
  <si>
    <t>712800843</t>
  </si>
  <si>
    <t>Odstranění povlakové krytiny svislých ploch asfaltového pásu, očištění podkladu</t>
  </si>
  <si>
    <t>252110878</t>
  </si>
  <si>
    <t>https://podminky.urs.cz/item/CS_URS_2024_01/712800843</t>
  </si>
  <si>
    <t>18</t>
  </si>
  <si>
    <t>712300854</t>
  </si>
  <si>
    <t>Demontáž lišt poplastovaných</t>
  </si>
  <si>
    <t>m</t>
  </si>
  <si>
    <t>583757986</t>
  </si>
  <si>
    <t>Ostatní práce při odstranění povlakové krytiny střech plochých do 10° lišt poplastovaných</t>
  </si>
  <si>
    <t>https://podminky.urs.cz/item/CS_URS_2024_01/712300854</t>
  </si>
  <si>
    <t>(15,1+12,8)*2*2</t>
  </si>
  <si>
    <t>713</t>
  </si>
  <si>
    <t>Izolace tepelné</t>
  </si>
  <si>
    <t>19</t>
  </si>
  <si>
    <t>713130841</t>
  </si>
  <si>
    <t>Odstranění tepelné izolace stěn lepené z vláknitých materiálů tl do 100 mm, očištění podkladu</t>
  </si>
  <si>
    <t>667084151</t>
  </si>
  <si>
    <t>Odstranění tepelné izolace stěn a příček z rohoží, pásů, dílců, desek, bloků připevněných lepením z vláknitých materiálů, tloušťka izolace do 100 mm</t>
  </si>
  <si>
    <t>https://podminky.urs.cz/item/CS_URS_2024_01/713130841</t>
  </si>
  <si>
    <t>(15,1+12,8)*2*0,70</t>
  </si>
  <si>
    <t>20</t>
  </si>
  <si>
    <t>713140851</t>
  </si>
  <si>
    <t>Odstranění tepelné izolace střech nadstřešní lepené z vláknitých materiálů suchých tl do 100 mm, očištění podkladu</t>
  </si>
  <si>
    <t>-1793289392</t>
  </si>
  <si>
    <t>Odstranění tepelné izolace střech plochých z rohoží, pásů, dílců, desek, bloků nadstřešních izolací připevněných lepením z vláknitých materiálů suchých, tloušťka izolace do 100 mm</t>
  </si>
  <si>
    <t>https://podminky.urs.cz/item/CS_URS_2024_01/713140851</t>
  </si>
  <si>
    <t>15,1*12,8*2</t>
  </si>
  <si>
    <t>721</t>
  </si>
  <si>
    <t>Zdravotechnika - vnitřní kanalizace</t>
  </si>
  <si>
    <t>721210824</t>
  </si>
  <si>
    <t xml:space="preserve">Demontáž vpustí střešních </t>
  </si>
  <si>
    <t>kus</t>
  </si>
  <si>
    <t>692464412</t>
  </si>
  <si>
    <t>Demontáž kanalizačního příslušenství střešních vtoků</t>
  </si>
  <si>
    <t>https://podminky.urs.cz/item/CS_URS_2024_01/721210824</t>
  </si>
  <si>
    <t>763</t>
  </si>
  <si>
    <t>Konstrukce suché výstavby</t>
  </si>
  <si>
    <t>22</t>
  </si>
  <si>
    <t>763431802</t>
  </si>
  <si>
    <t>Demontáž minerálního podhledu zavěšeného včetně roštu + uložení pro další použití</t>
  </si>
  <si>
    <t>-29131096</t>
  </si>
  <si>
    <t>Demontáž podhledu minerálního na zavěšeném na roštu polozapuštěném</t>
  </si>
  <si>
    <t>https://podminky.urs.cz/item/CS_URS_2024_01/763431802</t>
  </si>
  <si>
    <t>č.C.05 - Půdorys 8.NP - návrh</t>
  </si>
  <si>
    <t>764</t>
  </si>
  <si>
    <t>Konstrukce klempířské</t>
  </si>
  <si>
    <t>23</t>
  </si>
  <si>
    <t>764002841</t>
  </si>
  <si>
    <t>Demontáž oplechování horních ploch zdí a nadezdívek do suti</t>
  </si>
  <si>
    <t>287263604</t>
  </si>
  <si>
    <t>Demontáž klempířských konstrukcí oplechování horních ploch zdí a nadezdívek do suti</t>
  </si>
  <si>
    <t>https://podminky.urs.cz/item/CS_URS_2024_01/764002841</t>
  </si>
  <si>
    <t>pozn.2</t>
  </si>
  <si>
    <t>(16,3+13,6)*2</t>
  </si>
  <si>
    <t>765</t>
  </si>
  <si>
    <t>Krytina skládaná</t>
  </si>
  <si>
    <t>24</t>
  </si>
  <si>
    <t>765192001</t>
  </si>
  <si>
    <t>Nouzové (provizorní) zakrytí střechy plachtou</t>
  </si>
  <si>
    <t>416971306</t>
  </si>
  <si>
    <t>Nouzové zakrytí střechy plachtou</t>
  </si>
  <si>
    <t>https://podminky.urs.cz/item/CS_URS_2024_01/765192001</t>
  </si>
  <si>
    <t>18,3*15,6</t>
  </si>
  <si>
    <t>767</t>
  </si>
  <si>
    <t>Konstrukce zámečnické</t>
  </si>
  <si>
    <t>25</t>
  </si>
  <si>
    <t>767-001</t>
  </si>
  <si>
    <t>Demontáž stávajícího ocelového žebříku - viz půdorys střechy pozn.4</t>
  </si>
  <si>
    <t>720664337</t>
  </si>
  <si>
    <t>01-01 - Architektonicko - stavební řešení</t>
  </si>
  <si>
    <t xml:space="preserve">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rámci nabídkových cen nutno zohlednit max. možné odstávky technologií viz. průvodní zpráva.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 A. PRŮVODNÍ ZPRÁVA B.1 SITUAČNÍ VÝKRES ŠIRŠÍCH VZTAHŮ C.01 TECHNICKÁ ZPRÁVA  C.05 PŮDORYS 8.NP _ NÁVRH C.06 PŮDORYS STŘECHY _ NÁVRH C.07 ŘEZ A-A _ NÁVRH</t>
  </si>
  <si>
    <t xml:space="preserve">    3 - Svislé a kompletní konstrukce</t>
  </si>
  <si>
    <t xml:space="preserve">    4 - Vodorovné konstrukce</t>
  </si>
  <si>
    <t xml:space="preserve">    762 - Konstrukce tesařské</t>
  </si>
  <si>
    <t xml:space="preserve">    766 - Konstrukce truhlářské</t>
  </si>
  <si>
    <t>Svislé a kompletní konstrukce</t>
  </si>
  <si>
    <t>311235145</t>
  </si>
  <si>
    <t>Zdivo jednovrstvé z cihel broušených přes P10 do P15 na tenkovrstvou maltu tl 250 mm</t>
  </si>
  <si>
    <t>-1582958727</t>
  </si>
  <si>
    <t>Zdivo jednovrstvé z cihel děrovaných broušených na celoplošnou tenkovrstvou maltu, pevnost cihel přes P10 do P15, tl. zdiva 250 mm</t>
  </si>
  <si>
    <t>https://podminky.urs.cz/item/CS_URS_2024_01/311235145</t>
  </si>
  <si>
    <t>č.06 - Půdorys střechy - návrh</t>
  </si>
  <si>
    <t>(16,3+13,6)*2*0,75</t>
  </si>
  <si>
    <t>311235151</t>
  </si>
  <si>
    <t>Zdivo jednovrstvé z cihel broušených do P10 na tenkovrstvou maltu tl 300 mm</t>
  </si>
  <si>
    <t>-970495614</t>
  </si>
  <si>
    <t>Zdivo jednovrstvé z cihel děrovaných broušených na celoplošnou tenkovrstvou maltu, pevnost cihel do P10, tl. zdiva 300 mm</t>
  </si>
  <si>
    <t>https://podminky.urs.cz/item/CS_URS_2024_01/311235151</t>
  </si>
  <si>
    <t>16,3*0,5</t>
  </si>
  <si>
    <t>311238935</t>
  </si>
  <si>
    <t>Založení zdiva z cihel děrovaných broušených na zakládací maltu tloušťky přes 200 do 250 mm</t>
  </si>
  <si>
    <t>1043842293</t>
  </si>
  <si>
    <t>Založení zdiva z broušených cihel na zakládací maltu, tlouštky zdiva přes 200 do 250 mm</t>
  </si>
  <si>
    <t>https://podminky.urs.cz/item/CS_URS_2024_01/311238935</t>
  </si>
  <si>
    <t>311238937</t>
  </si>
  <si>
    <t>Založení zdiva z cihel děrovaných broušených na zakládací maltu tloušťky přes 250 do 300 mm</t>
  </si>
  <si>
    <t>286535260</t>
  </si>
  <si>
    <t>Založení zdiva z broušených cihel na zakládací maltu, tlouštky zdiva přes 250 do 300 mm</t>
  </si>
  <si>
    <t>https://podminky.urs.cz/item/CS_URS_2024_01/311238937</t>
  </si>
  <si>
    <t>Vodorovné konstrukce</t>
  </si>
  <si>
    <t>411354259A</t>
  </si>
  <si>
    <t xml:space="preserve">Položení podlahy z trapézového plechu  </t>
  </si>
  <si>
    <t>774259931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</si>
  <si>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92 mm, tl. plechu 1,00 mm</t>
  </si>
  <si>
    <t>S3</t>
  </si>
  <si>
    <t>15,6*13</t>
  </si>
  <si>
    <t>M</t>
  </si>
  <si>
    <t>15484142A</t>
  </si>
  <si>
    <t>plech trapézový TR 150/280 Pz tl 1,00mm</t>
  </si>
  <si>
    <t>-272621346</t>
  </si>
  <si>
    <t>202,8*1,1</t>
  </si>
  <si>
    <t>417321414</t>
  </si>
  <si>
    <t>Ztužující pásy a věnce ze ŽB tř. C 20/25</t>
  </si>
  <si>
    <t>-669773310</t>
  </si>
  <si>
    <t>Ztužující pásy a věnce z betonu železového (bez výztuže) tř. C 20/25</t>
  </si>
  <si>
    <t>https://podminky.urs.cz/item/CS_URS_2024_01/417321414</t>
  </si>
  <si>
    <t>Detail D2</t>
  </si>
  <si>
    <t>(16,3+13,6)*2*0,25*0,25</t>
  </si>
  <si>
    <t>Detail D3</t>
  </si>
  <si>
    <t>16,3*0,3*0,25</t>
  </si>
  <si>
    <t>417351115</t>
  </si>
  <si>
    <t>Zřízení bednění ztužujících věnců</t>
  </si>
  <si>
    <t>-1921874387</t>
  </si>
  <si>
    <t>Bednění bočnic ztužujících pásů a věnců včetně vzpěr zřízení</t>
  </si>
  <si>
    <t>https://podminky.urs.cz/item/CS_URS_2024_01/417351115</t>
  </si>
  <si>
    <t>(16,3+13,6)*2*(0,25+0,25)</t>
  </si>
  <si>
    <t>16,3*(0,3+0,3)</t>
  </si>
  <si>
    <t>417351116</t>
  </si>
  <si>
    <t>Odstranění bednění ztužujících věnců</t>
  </si>
  <si>
    <t>1602735404</t>
  </si>
  <si>
    <t>Bednění bočnic ztužujících pásů a věnců včetně vzpěr odstranění</t>
  </si>
  <si>
    <t>https://podminky.urs.cz/item/CS_URS_2024_01/417351116</t>
  </si>
  <si>
    <t>417361821</t>
  </si>
  <si>
    <t>Výztuž ztužujících pásů a věnců betonářskou ocelí 10 505</t>
  </si>
  <si>
    <t>-1610762874</t>
  </si>
  <si>
    <t>Výztuž ztužujících pásů a věnců z betonářské oceli 10 505 (R) nebo BSt 500</t>
  </si>
  <si>
    <t>https://podminky.urs.cz/item/CS_URS_2024_01/417361821</t>
  </si>
  <si>
    <t>(16,3+13,6)*2*0,007</t>
  </si>
  <si>
    <t>16,3*0,007</t>
  </si>
  <si>
    <t>622131121</t>
  </si>
  <si>
    <t>Penetrační nátěr vnějších stěn nanášený ručně</t>
  </si>
  <si>
    <t>-485679526</t>
  </si>
  <si>
    <t>Podkladní a spojovací vrstva vnějších omítaných ploch penetrace nanášená ručně stěn</t>
  </si>
  <si>
    <t>https://podminky.urs.cz/item/CS_URS_2024_01/622131121</t>
  </si>
  <si>
    <t>622135011</t>
  </si>
  <si>
    <t>Vyrovnání podkladu vnějších stěn tmelem tl do 2 mm</t>
  </si>
  <si>
    <t>-1359961630</t>
  </si>
  <si>
    <t>Vyrovnání nerovností podkladu vnějších omítaných ploch tmelem, tloušťky do 2 mm stěn</t>
  </si>
  <si>
    <t>https://podminky.urs.cz/item/CS_URS_2024_01/622135011</t>
  </si>
  <si>
    <t>č.07 - Řez A-A´ - návrh</t>
  </si>
  <si>
    <t>S4</t>
  </si>
  <si>
    <t>622135095</t>
  </si>
  <si>
    <t>Příplatek k vyrovnání vnějších stěn tmelem za každý dalších 1 mm tl</t>
  </si>
  <si>
    <t>-1195246614</t>
  </si>
  <si>
    <t>Vyrovnání nerovností podkladu vnějších omítaných ploch tmelem, tloušťky do 2 mm Příplatek k ceně za každý další 1 mm tloušťky podkladní vrstvy přes 2 mm tmelem stěn</t>
  </si>
  <si>
    <t>https://podminky.urs.cz/item/CS_URS_2024_01/622135095</t>
  </si>
  <si>
    <t>87*3</t>
  </si>
  <si>
    <t>622221021</t>
  </si>
  <si>
    <t>Montáž kontaktního zateplení vnějších stěn lepením a mechanickým kotvením TI z minerální vlny s podélnou orientací do zdiva a betonu tl přes 80 do 120 mm</t>
  </si>
  <si>
    <t>CS ÚRS 2024 02</t>
  </si>
  <si>
    <t>-1155487828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</si>
  <si>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80 do 120 mm</t>
  </si>
  <si>
    <t>https://podminky.urs.cz/item/CS_URS_2024_02/622221021</t>
  </si>
  <si>
    <t>63152263</t>
  </si>
  <si>
    <t>deska tepelně izolační minerální kontaktních fasád podélné vlákno λ=0,034 tl 100mm</t>
  </si>
  <si>
    <t>313406777</t>
  </si>
  <si>
    <t>87*1,05</t>
  </si>
  <si>
    <t>89</t>
  </si>
  <si>
    <t>622222001</t>
  </si>
  <si>
    <t>Montáž kontaktního zateplení vnějšího ostění, nadpraží nebo parapetu hl. špalety do 200 mm lepením desek z minerální vlny tl do 40 mm</t>
  </si>
  <si>
    <t>-825439159</t>
  </si>
  <si>
    <t>Montáž kontaktního zateplení vnějšího ostění, nadpraží nebo parapetu lepením z desek z minerální vlny s podélnou nebo kolmou orientací vláken nebo z kombinovaných desek (dodávka ve specifikaci) hloubky špalet do 200 mm, tloušťky desek do 40 mm</t>
  </si>
  <si>
    <t>https://podminky.urs.cz/item/CS_URS_2024_02/622222001</t>
  </si>
  <si>
    <t>1,2*(6+7+6)</t>
  </si>
  <si>
    <t>90</t>
  </si>
  <si>
    <t>63142020</t>
  </si>
  <si>
    <t>deska tepelně izolační minerální kontaktních fasád podélné vlákno λ=0,035-0,036 tl 40mm</t>
  </si>
  <si>
    <t>1417270227</t>
  </si>
  <si>
    <t>22,8*0,2*1,1</t>
  </si>
  <si>
    <t>91</t>
  </si>
  <si>
    <t>622251105</t>
  </si>
  <si>
    <t>Příplatek k cenám kontaktního zateplení vnějších stěn za zápustnou montáž a použití tepelněizolačních zátek z minerální vlny</t>
  </si>
  <si>
    <t>-325273675</t>
  </si>
  <si>
    <t>Montáž kontaktního zateplení lepením a mechanickým kotvením Příplatek k cenám za zápustnou montáž kotev s použitím tepelněizolačních zátek na vnější stěny z minerální vlny</t>
  </si>
  <si>
    <t>https://podminky.urs.cz/item/CS_URS_2024_02/622251105</t>
  </si>
  <si>
    <t>91,35</t>
  </si>
  <si>
    <t>22,8*0,20</t>
  </si>
  <si>
    <t>622151031</t>
  </si>
  <si>
    <t>Penetrační silikonový nátěr vnějších pastovitých tenkovrstvých omítek stěn</t>
  </si>
  <si>
    <t>185984681</t>
  </si>
  <si>
    <t>Penetrační nátěr vnějších pastovitých tenkovrstvých omítek silikonový stěn</t>
  </si>
  <si>
    <t>https://podminky.urs.cz/item/CS_URS_2024_01/622151031</t>
  </si>
  <si>
    <t>622531022</t>
  </si>
  <si>
    <t>Tenkovrstvá silikonová zatíraná omítka zrnitost 2,0 mm vnějších stěn</t>
  </si>
  <si>
    <t>-1125908761</t>
  </si>
  <si>
    <t>Omítka tenkovrstvá silikonová vnějších ploch probarvená bez penetrace zatíraná (škrábaná), zrnitost 2,0 mm stěn</t>
  </si>
  <si>
    <t>https://podminky.urs.cz/item/CS_URS_2024_01/622531022</t>
  </si>
  <si>
    <t>624631412</t>
  </si>
  <si>
    <t>Vyplnění spár těsnicím provazcem tl přes 20 do 30 mm</t>
  </si>
  <si>
    <t>427080497</t>
  </si>
  <si>
    <t>https://podminky.urs.cz/item/CS_URS_2024_01/624631412</t>
  </si>
  <si>
    <t>16,3+1*2</t>
  </si>
  <si>
    <t>632451455</t>
  </si>
  <si>
    <t>Potěr pískocementový tl přes 40 do 50 mm tř. C 20 běžný</t>
  </si>
  <si>
    <t>1029069570</t>
  </si>
  <si>
    <t>Potěr pískocementový běžný tl. přes 40 do 50 mm tř. C 20</t>
  </si>
  <si>
    <t>https://podminky.urs.cz/item/CS_URS_2024_01/632451455</t>
  </si>
  <si>
    <t>465146473</t>
  </si>
  <si>
    <t>382705648</t>
  </si>
  <si>
    <t>952901111</t>
  </si>
  <si>
    <t>Vyčištění budov bytové a občanské výstavby při výšce podlaží do 4 m</t>
  </si>
  <si>
    <t>1238021030</t>
  </si>
  <si>
    <t>Vyčištění budov nebo objektů před předáním do užívání budov bytové nebo občanské výstavby, světlé výšky podlaží do 4 m</t>
  </si>
  <si>
    <t>https://podminky.urs.cz/item/CS_URS_2024_01/952901111</t>
  </si>
  <si>
    <t>26</t>
  </si>
  <si>
    <t>953312125</t>
  </si>
  <si>
    <t>Vložky do svislých dilatačních spár z extrudovaných polystyrénových desek tl. přes 40 do 50 mm</t>
  </si>
  <si>
    <t>1395467213</t>
  </si>
  <si>
    <t>Vložky svislé do dilatačních spár z polystyrenových desek extrudovaných včetně dodání a osazení, v jakémkoliv zdivu přes 40 do 50 mm</t>
  </si>
  <si>
    <t>https://podminky.urs.cz/item/CS_URS_2024_01/953312125</t>
  </si>
  <si>
    <t>16,3*1</t>
  </si>
  <si>
    <t>27</t>
  </si>
  <si>
    <t>9539491A</t>
  </si>
  <si>
    <t>M+D kotvení trapézového plechu závitovými tyčemi M16 do ŽB panelu s vyvrtáním otvoru - viz skladba S3</t>
  </si>
  <si>
    <t>-186058719</t>
  </si>
  <si>
    <t>28</t>
  </si>
  <si>
    <t>9539492A</t>
  </si>
  <si>
    <t>M+D kotvení trapézového plechu závitovými tyčemi M16 do ŽB průvlaku s vyvrtáním otvoru - viz skladba S3</t>
  </si>
  <si>
    <t>290765178</t>
  </si>
  <si>
    <t>29</t>
  </si>
  <si>
    <t>998011004</t>
  </si>
  <si>
    <t>Přesun hmot pro budovy zděné v přes 24 do 36 m</t>
  </si>
  <si>
    <t>842092148</t>
  </si>
  <si>
    <t>Přesun hmot pro budovy občanské výstavby, bydlení, výrobu a služby s nosnou svislou konstrukcí zděnou z cihel, tvárnic nebo kamene vodorovná dopravní vzdálenost do 100 m základní pro budovy výšky přes 24 do 36 m</t>
  </si>
  <si>
    <t>https://podminky.urs.cz/item/CS_URS_2024_01/998011004</t>
  </si>
  <si>
    <t>30</t>
  </si>
  <si>
    <t>99801R</t>
  </si>
  <si>
    <t>-300229917</t>
  </si>
  <si>
    <t>31</t>
  </si>
  <si>
    <t>712001</t>
  </si>
  <si>
    <t xml:space="preserve">M+D pěnové pásky 30x10mm  </t>
  </si>
  <si>
    <t>1671474047</t>
  </si>
  <si>
    <t>(13,6+16,3)*2</t>
  </si>
  <si>
    <t>32</t>
  </si>
  <si>
    <t>712311101</t>
  </si>
  <si>
    <t>Provedení povlakové krytiny střech do 10° za studena lakem penetračním nebo asfaltovým</t>
  </si>
  <si>
    <t>-2095943176</t>
  </si>
  <si>
    <t>Provedení povlakové krytiny střech plochých do 10° natěradly a tmely za studena nátěrem lakem penetračním nebo asfaltovým</t>
  </si>
  <si>
    <t>https://podminky.urs.cz/item/CS_URS_2024_01/712311101</t>
  </si>
  <si>
    <t>13,6*16</t>
  </si>
  <si>
    <t>13,6*0,3</t>
  </si>
  <si>
    <t>33</t>
  </si>
  <si>
    <t>712811101</t>
  </si>
  <si>
    <t>Provedení povlakové krytiny vytažením na konstrukce za studena nátěrem penetračním</t>
  </si>
  <si>
    <t>484877222</t>
  </si>
  <si>
    <t>Provedení povlakové krytiny střech samostatným vytažením izolačního povlaku za studena na konstrukce převyšující úroveň střechy, nátěrem penetračním</t>
  </si>
  <si>
    <t>https://podminky.urs.cz/item/CS_URS_2024_01/712811101</t>
  </si>
  <si>
    <t>(15,4+13)*2*1</t>
  </si>
  <si>
    <t>16,3*1,5</t>
  </si>
  <si>
    <t>34</t>
  </si>
  <si>
    <t>11163150</t>
  </si>
  <si>
    <t>lak penetrační asfaltový</t>
  </si>
  <si>
    <t>1869696547</t>
  </si>
  <si>
    <t>221,68*0,0003</t>
  </si>
  <si>
    <t>81,25*0,00035</t>
  </si>
  <si>
    <t>35</t>
  </si>
  <si>
    <t>712331111</t>
  </si>
  <si>
    <t>Provedení povlakové krytiny střech do 10° podkladní vrstvy pásy na sucho samolepící</t>
  </si>
  <si>
    <t>-2070874849</t>
  </si>
  <si>
    <t>Provedení povlakové krytiny střech plochých do 10° pásy na sucho podkladní samolepící asfaltový pás</t>
  </si>
  <si>
    <t>https://podminky.urs.cz/item/CS_URS_2024_01/712331111</t>
  </si>
  <si>
    <t>36</t>
  </si>
  <si>
    <t>1010101451</t>
  </si>
  <si>
    <t>pás asfaltový samolepicí modifikovaný SBS s vložkou z hliníkové fólie tl.4,0mm</t>
  </si>
  <si>
    <t>269224701</t>
  </si>
  <si>
    <t>202,8*1,15</t>
  </si>
  <si>
    <t>37</t>
  </si>
  <si>
    <t>712341559</t>
  </si>
  <si>
    <t>Provedení povlakové krytiny střech do 10° pásy NAIP přitavením v plné ploše</t>
  </si>
  <si>
    <t>1197437055</t>
  </si>
  <si>
    <t>Provedení povlakové krytiny střech plochých do 10° pásy přitavením NAIP v plné ploše</t>
  </si>
  <si>
    <t>https://podminky.urs.cz/item/CS_URS_2024_01/712341559</t>
  </si>
  <si>
    <t>-15,6*13</t>
  </si>
  <si>
    <t>38</t>
  </si>
  <si>
    <t>712841559</t>
  </si>
  <si>
    <t>Provedení povlakové krytiny vytažením na konstrukce pásy přitavením NAIP</t>
  </si>
  <si>
    <t>1181016083</t>
  </si>
  <si>
    <t>Provedení povlakové krytiny střech samostatným vytažením izolačního povlaku pásy přitavením na konstrukce převyšující úroveň střechy, NAIP</t>
  </si>
  <si>
    <t>https://podminky.urs.cz/item/CS_URS_2024_01/712841559</t>
  </si>
  <si>
    <t>39</t>
  </si>
  <si>
    <t>62856011</t>
  </si>
  <si>
    <t>pás asfaltový natavitelný modifikovaný SBS s vložkou z hliníkové fólie s textilií a spalitelnou PE fólií nebo jemnozrnným minerálním posypem na horním povrchu tl 4,0mm</t>
  </si>
  <si>
    <t>786160361</t>
  </si>
  <si>
    <t>18,88*1,15</t>
  </si>
  <si>
    <t>81,25*1,20</t>
  </si>
  <si>
    <t>40</t>
  </si>
  <si>
    <t>712391171</t>
  </si>
  <si>
    <t>Provedení povlakové krytiny střech do 10° podkladní textilní vrstvy</t>
  </si>
  <si>
    <t>1844970988</t>
  </si>
  <si>
    <t>Provedení povlakové krytiny střech plochých do 10° -ostatní práce provedení vrstvy textilní podkladní</t>
  </si>
  <si>
    <t>https://podminky.urs.cz/item/CS_URS_2024_01/712391171</t>
  </si>
  <si>
    <t>41</t>
  </si>
  <si>
    <t>712391172</t>
  </si>
  <si>
    <t>Provedení povlakové krytiny střech do 10° ochranné textilní vrstvy</t>
  </si>
  <si>
    <t>961359027</t>
  </si>
  <si>
    <t>Provedení povlakové krytiny střech plochých do 10° -ostatní práce provedení vrstvy textilní ochranné</t>
  </si>
  <si>
    <t>https://podminky.urs.cz/item/CS_URS_2024_01/712391172</t>
  </si>
  <si>
    <t>42</t>
  </si>
  <si>
    <t>FTR.32100825</t>
  </si>
  <si>
    <t>Vlies -sklotextilní rouno 120g/m2</t>
  </si>
  <si>
    <t>1267933750</t>
  </si>
  <si>
    <t>43</t>
  </si>
  <si>
    <t>712363632</t>
  </si>
  <si>
    <t>Provedení povlak krytiny mechanicky kotvenou do trapézu TI tl přes 240 mm, budova v přes 18 m včetně dodávky kotev</t>
  </si>
  <si>
    <t>545209684</t>
  </si>
  <si>
    <t xml:space="preserve">Provedení povlakové krytiny střech plochých do 10° z mechanicky kotvených hydroizolačních fólií včetně položení fólie a horkovzdušného svaření tl. tepelné izolace přes 240 mm budovy výšky přes 18 m, kotvené do trapézového plechu nebo do dřeva </t>
  </si>
  <si>
    <t>https://podminky.urs.cz/item/CS_URS_2024_01/712363632</t>
  </si>
  <si>
    <t>44</t>
  </si>
  <si>
    <t>712861703</t>
  </si>
  <si>
    <t>Provedení povlakové krytiny vytažením na konstrukce fólií kotvenou včetně dodávky kotev</t>
  </si>
  <si>
    <t>1603239192</t>
  </si>
  <si>
    <t>https://podminky.urs.cz/item/CS_URS_2024_01/712861703</t>
  </si>
  <si>
    <t>45</t>
  </si>
  <si>
    <t>28322011</t>
  </si>
  <si>
    <t>fólie hydroizolační střešní mPVC mechanicky kotvená šedá tl 1,8mm</t>
  </si>
  <si>
    <t>-1223458328</t>
  </si>
  <si>
    <t>221,68*1,15</t>
  </si>
  <si>
    <t>46</t>
  </si>
  <si>
    <t>712363352</t>
  </si>
  <si>
    <t>Povlakové krytiny střech do 10° z tvarovaných poplastovaných lišt délky 2 m koutová lišta vnitřní rš 100 mm</t>
  </si>
  <si>
    <t>-682702347</t>
  </si>
  <si>
    <t>Povlakové krytiny střech plochých do 10° z tvarovaných poplastovaných lišt pro mPVC vnitřní koutová lišta rš 100 mm</t>
  </si>
  <si>
    <t>https://podminky.urs.cz/item/CS_URS_2024_01/712363352</t>
  </si>
  <si>
    <t>KV1</t>
  </si>
  <si>
    <t>61,7</t>
  </si>
  <si>
    <t>47</t>
  </si>
  <si>
    <t>712363353</t>
  </si>
  <si>
    <t>Povlakové krytiny střech do 10° z tvarovaných poplastovaných lišt délky 2 m koutová lišta vnější rš 100 mm</t>
  </si>
  <si>
    <t>-1188111882</t>
  </si>
  <si>
    <t>Povlakové krytiny střech plochých do 10° z tvarovaných poplastovaných lišt pro mPVC vnější koutová lišta rš 100 mm</t>
  </si>
  <si>
    <t>https://podminky.urs.cz/item/CS_URS_2024_01/712363353</t>
  </si>
  <si>
    <t>KV2</t>
  </si>
  <si>
    <t>78,42</t>
  </si>
  <si>
    <t>48</t>
  </si>
  <si>
    <t>712363358</t>
  </si>
  <si>
    <t>Povlakové krytiny střech do 10° z tvarovaných poplastovaných lišt délky 2 m závětrná lišta rš 250 mm</t>
  </si>
  <si>
    <t>-916760469</t>
  </si>
  <si>
    <t>Povlakové krytiny střech plochých do 10° z tvarovaných poplastovaných lišt pro mPVC závětrná lišta rš 250 mm</t>
  </si>
  <si>
    <t>https://podminky.urs.cz/item/CS_URS_2024_01/712363358</t>
  </si>
  <si>
    <t>KV3</t>
  </si>
  <si>
    <t>46,9</t>
  </si>
  <si>
    <t>49</t>
  </si>
  <si>
    <t>712363366</t>
  </si>
  <si>
    <t>Povlakové krytiny střech do 10° z tvarovaných poplastovaných lišt délky 2 m rovná lišta rš 100 mm</t>
  </si>
  <si>
    <t>-134995382</t>
  </si>
  <si>
    <t>Povlakové krytiny střech plochých do 10° z tvarovaných poplastovaných lišt pro mPVC rovná lišta rš 100 mm</t>
  </si>
  <si>
    <t>https://podminky.urs.cz/item/CS_URS_2024_01/712363366</t>
  </si>
  <si>
    <t>KV4</t>
  </si>
  <si>
    <t>35,2</t>
  </si>
  <si>
    <t>50</t>
  </si>
  <si>
    <t>712363115</t>
  </si>
  <si>
    <t>Provedení povlakové krytiny střech do 10° zaizolování prostupů kruhového průřezu D do 300 mm</t>
  </si>
  <si>
    <t>-1255451367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</si>
  <si>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</si>
  <si>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https://podminky.urs.cz/item/CS_URS_2024_01/712363115</t>
  </si>
  <si>
    <t>záchytný systém</t>
  </si>
  <si>
    <t>51</t>
  </si>
  <si>
    <t>28342011</t>
  </si>
  <si>
    <t>manžeta těsnící pro prostupy hydroizolací z PVC uzavřená kruhová vnitřní průměr 40-70</t>
  </si>
  <si>
    <t>2081131904</t>
  </si>
  <si>
    <t>52</t>
  </si>
  <si>
    <t>712363116</t>
  </si>
  <si>
    <t>Provedení povlakové krytiny střech do 10° zaizolování prostupů kruhového průřezu D přes 300 do 500 mm</t>
  </si>
  <si>
    <t>536959492</t>
  </si>
  <si>
    <t>Provedení povlakové krytiny střech plochých do 10° fólií ostatní činnosti při pokládání hydroizolačních fólií (materiál ve specifikaci) zaizolování prostupů střešní rovinou kruhový průřez, průměr přes 300 mm do 500 mm</t>
  </si>
  <si>
    <t>https://podminky.urs.cz/item/CS_URS_2024_01/712363116</t>
  </si>
  <si>
    <t xml:space="preserve">VZT </t>
  </si>
  <si>
    <t>53</t>
  </si>
  <si>
    <t>28322058</t>
  </si>
  <si>
    <t>fólie hydroizolační střešní mPVC nevyztužená určená na detaily šedá tl 1,5mm</t>
  </si>
  <si>
    <t>1660190774</t>
  </si>
  <si>
    <t>54</t>
  </si>
  <si>
    <t>71290001</t>
  </si>
  <si>
    <t>M+D napojení foliové krytiny na část II.etapy</t>
  </si>
  <si>
    <t>-1467074539</t>
  </si>
  <si>
    <t>0,5+16,3+0,5</t>
  </si>
  <si>
    <t>55</t>
  </si>
  <si>
    <t>998712104</t>
  </si>
  <si>
    <t>Přesun hmot tonážní pro krytiny povlakové v objektech v přes 24 do 36 m</t>
  </si>
  <si>
    <t>-2033148270</t>
  </si>
  <si>
    <t>Přesun hmot pro povlakové krytiny stanovený z hmotnosti přesunovaného materiálu vodorovná dopravní vzdálenost do 50 m základní v objektech výšky přes 24 do 36 m</t>
  </si>
  <si>
    <t>https://podminky.urs.cz/item/CS_URS_2024_01/998712104</t>
  </si>
  <si>
    <t>56</t>
  </si>
  <si>
    <t>713131241</t>
  </si>
  <si>
    <t>Montáž izolace tepelné stěn lepením celoplošně v kombinaci s mechanickým kotvením rohoží, pásů, dílců, desek tl do 100mm</t>
  </si>
  <si>
    <t>870113515</t>
  </si>
  <si>
    <t>Montáž tepelné izolace stěn rohožemi, pásy, deskami, dílci, bloky (izolační materiál ve specifikaci) lepením celoplošně s mechanickým kotvením, tloušťky izolace do 100 mm</t>
  </si>
  <si>
    <t>https://podminky.urs.cz/item/CS_URS_2024_01/713131241</t>
  </si>
  <si>
    <t>57</t>
  </si>
  <si>
    <t>28376422</t>
  </si>
  <si>
    <t>deska XPS hrana polodrážková a hladký povrch 300kPA λ=0,035 tl 100mm</t>
  </si>
  <si>
    <t>1056182021</t>
  </si>
  <si>
    <t>81,25*1,05</t>
  </si>
  <si>
    <t>58</t>
  </si>
  <si>
    <t>713141138</t>
  </si>
  <si>
    <t>Montáž izolace tepelné střech plochých lepené za studena nízkoexpanzní (PUR) pěnou 2 vrstvy rohoží, pásů, dílců, desek</t>
  </si>
  <si>
    <t>1681094654</t>
  </si>
  <si>
    <t>Montáž tepelné izolace střech plochých rohožemi, pásy, deskami, dílci, bloky (izolační materiál ve specifikaci) přilepenými za studena dvouvrstvá nízkoexpanzní (PUR) pěnou</t>
  </si>
  <si>
    <t>https://podminky.urs.cz/item/CS_URS_2024_01/713141138</t>
  </si>
  <si>
    <t>59</t>
  </si>
  <si>
    <t>28372309</t>
  </si>
  <si>
    <t>deska EPS 100 pro konstrukce s běžným zatížením λ=0,037 tl 100mm</t>
  </si>
  <si>
    <t>1254970527</t>
  </si>
  <si>
    <t>202,8*2*1,05</t>
  </si>
  <si>
    <t>60</t>
  </si>
  <si>
    <t>713141336</t>
  </si>
  <si>
    <t>Montáž izolace tepelné střech plochých lepené za studena nízkoexpanzní (PUR) pěnou, spádová vrstva</t>
  </si>
  <si>
    <t>-1832995643</t>
  </si>
  <si>
    <t>Montáž tepelné izolace střech plochých spádovými klíny v ploše přilepenými za studena nízkoexpanzní (PUR) pěnou</t>
  </si>
  <si>
    <t>https://podminky.urs.cz/item/CS_URS_2024_01/713141336</t>
  </si>
  <si>
    <t>61</t>
  </si>
  <si>
    <t>28376141</t>
  </si>
  <si>
    <t>klín izolační spád do 5% EPS 100</t>
  </si>
  <si>
    <t>-801886574</t>
  </si>
  <si>
    <t>202,8*(0,02+0,34)/2</t>
  </si>
  <si>
    <t>36,504*0,05</t>
  </si>
  <si>
    <t>62</t>
  </si>
  <si>
    <t>713141356</t>
  </si>
  <si>
    <t>Montáž spádové izolace na zhlaví atiky š do 500 mm lepené za studena nízkoexpanzní (PUR) pěnou</t>
  </si>
  <si>
    <t>263589693</t>
  </si>
  <si>
    <t>Montáž tepelné izolace střech plochých spádovými klíny na zhlaví atiky šířky do 500 mm přilepenými za studena nízkoexpanzní (PUR) pěnou</t>
  </si>
  <si>
    <t>https://podminky.urs.cz/item/CS_URS_2024_01/713141356</t>
  </si>
  <si>
    <t>16,3</t>
  </si>
  <si>
    <t>63</t>
  </si>
  <si>
    <t>28376142</t>
  </si>
  <si>
    <t>klín izolační spád do 5% EPS 150</t>
  </si>
  <si>
    <t>-584879966</t>
  </si>
  <si>
    <t>(16,3+13,6)*2*0,25*0,1</t>
  </si>
  <si>
    <t>16,3*0,3*0,1</t>
  </si>
  <si>
    <t>Mezisoučet</t>
  </si>
  <si>
    <t>1,984*0,1</t>
  </si>
  <si>
    <t>64</t>
  </si>
  <si>
    <t>998713104</t>
  </si>
  <si>
    <t>Přesun hmot tonážní pro izolace tepelné v objektech v přes 24 do 36 m</t>
  </si>
  <si>
    <t>-1620849394</t>
  </si>
  <si>
    <t>Přesun hmot pro izolace tepelné stanovený z hmotnosti přesunovaného materiálu vodorovná dopravní vzdálenost do 50 m s užitím mechanizace v objektech výšky přes 24 m do 36 m</t>
  </si>
  <si>
    <t>https://podminky.urs.cz/item/CS_URS_2024_01/998713104</t>
  </si>
  <si>
    <t>65</t>
  </si>
  <si>
    <t>721173401</t>
  </si>
  <si>
    <t>Potrubí kanalizační z PVC SN 4 svodné DN 110</t>
  </si>
  <si>
    <t>1225475100</t>
  </si>
  <si>
    <t>Potrubí z trub PVC SN4 svodné (ležaté) DN 110</t>
  </si>
  <si>
    <t>https://podminky.urs.cz/item/CS_URS_2024_01/721173401</t>
  </si>
  <si>
    <t>66</t>
  </si>
  <si>
    <t>721239114</t>
  </si>
  <si>
    <t>Montáž střešního vtoku svislý odtok do DN 160 ostatní typ</t>
  </si>
  <si>
    <t>1994732671</t>
  </si>
  <si>
    <t>Střešní vtoky (vpusti) montáž střešních vtoků ostatních typů se svislým odtokem do DN 160</t>
  </si>
  <si>
    <t>https://podminky.urs.cz/item/CS_URS_2024_01/721239114</t>
  </si>
  <si>
    <t>67</t>
  </si>
  <si>
    <t>56231112</t>
  </si>
  <si>
    <t>vtok střešní svislý pro PVC-P hydroizolaci plochých střech s vyhříváním DN 75, DN 110, DN 125, DN 160</t>
  </si>
  <si>
    <t>1806603927</t>
  </si>
  <si>
    <t>68</t>
  </si>
  <si>
    <t>7219001</t>
  </si>
  <si>
    <t>M+D napojení na stávající potrubí</t>
  </si>
  <si>
    <t>-1564221489</t>
  </si>
  <si>
    <t>69</t>
  </si>
  <si>
    <t>998721104</t>
  </si>
  <si>
    <t>Přesun hmot tonážní pro vnitřní kanalizaci v objektech v přes 24 do 36 m</t>
  </si>
  <si>
    <t>-1867436982</t>
  </si>
  <si>
    <t>Přesun hmot pro vnitřní kanalizaci stanovený z hmotnosti přesunovaného materiálu vodorovná dopravní vzdálenost do 50 m základní v objektech výšky přes 24 do 36 m</t>
  </si>
  <si>
    <t>https://podminky.urs.cz/item/CS_URS_2024_01/998721104</t>
  </si>
  <si>
    <t>762</t>
  </si>
  <si>
    <t>Konstrukce tesařské</t>
  </si>
  <si>
    <t>70</t>
  </si>
  <si>
    <t>762361322A</t>
  </si>
  <si>
    <t>Konstrukční a vyrovnávací vrstva pod klempířské prvky (atiky) z vodovzdorné překližky bříza tl 21 mm</t>
  </si>
  <si>
    <t>2051388866</t>
  </si>
  <si>
    <t>(16,3+13,6)*2*0,25</t>
  </si>
  <si>
    <t>16,3*0,30</t>
  </si>
  <si>
    <t>71</t>
  </si>
  <si>
    <t>762395000</t>
  </si>
  <si>
    <t>Spojovací prostředky krovů, bednění, laťování, nadstřešních konstrukcí</t>
  </si>
  <si>
    <t>-790682023</t>
  </si>
  <si>
    <t>Spojovací prostředky krovů, bednění a laťování, nadstřešních konstrukcí svorníky, prkna, hřebíky, pásová ocel, vruty</t>
  </si>
  <si>
    <t>https://podminky.urs.cz/item/CS_URS_2024_01/762395000</t>
  </si>
  <si>
    <t>19,84*0,021</t>
  </si>
  <si>
    <t>72</t>
  </si>
  <si>
    <t>998762104</t>
  </si>
  <si>
    <t>Přesun hmot tonážní pro kce tesařské v objektech v přes 24 do 36 m</t>
  </si>
  <si>
    <t>-504298541</t>
  </si>
  <si>
    <t>Přesun hmot pro konstrukce tesařské stanovený z hmotnosti přesunovaného materiálu vodorovná dopravní vzdálenost do 50 m základní v objektech výšky přes 24 do 36 m</t>
  </si>
  <si>
    <t>https://podminky.urs.cz/item/CS_URS_2024_01/998762104</t>
  </si>
  <si>
    <t>73</t>
  </si>
  <si>
    <t>763164557</t>
  </si>
  <si>
    <t>SDK obklad kcí tvaru L š přes 0,8 m desky 2xDF 12,5</t>
  </si>
  <si>
    <t>-295663743</t>
  </si>
  <si>
    <t>Obklad konstrukcí sádrokartonovými deskami včetně ochranných úhelníků ve tvaru L rozvinuté šíře přes 0,8 m, opláštěný deskou protipožární DF, tl. 2 x 12,5 mm</t>
  </si>
  <si>
    <t>https://podminky.urs.cz/item/CS_URS_2024_01/763164557</t>
  </si>
  <si>
    <t>5*1,2</t>
  </si>
  <si>
    <t>74</t>
  </si>
  <si>
    <t>763172411</t>
  </si>
  <si>
    <t>Montáž dvířek revizních protipožárních SDK kcí vel. 200 x 200 mm pro příčky a předsazené stěny</t>
  </si>
  <si>
    <t>591624130</t>
  </si>
  <si>
    <t>Montáž dvířek pro konstrukce ze sádrokartonových desek revizních protipožárních pro příčky a předsazené stěny velikost (šxv) 200 x 200 mm</t>
  </si>
  <si>
    <t>https://podminky.urs.cz/item/CS_URS_2024_01/763172411</t>
  </si>
  <si>
    <t>75</t>
  </si>
  <si>
    <t>59030710A</t>
  </si>
  <si>
    <t>dvířka revizní jednokřídlá 200x200mm EI30</t>
  </si>
  <si>
    <t>-1213465616</t>
  </si>
  <si>
    <t>76</t>
  </si>
  <si>
    <t>763431011A</t>
  </si>
  <si>
    <t>Montáž kazetového podhledu - materiál bude použit stávající</t>
  </si>
  <si>
    <t>708573509</t>
  </si>
  <si>
    <t>77</t>
  </si>
  <si>
    <t>998763304</t>
  </si>
  <si>
    <t>Přesun hmot tonážní pro konstrukce montované z desek v objektech v přes 24 do 36 m</t>
  </si>
  <si>
    <t>-551561214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</si>
  <si>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24 do 36 m</t>
  </si>
  <si>
    <t>https://podminky.urs.cz/item/CS_URS_2024_01/998763304</t>
  </si>
  <si>
    <t>766</t>
  </si>
  <si>
    <t>Konstrukce truhlářské</t>
  </si>
  <si>
    <t>78</t>
  </si>
  <si>
    <t>766-T01</t>
  </si>
  <si>
    <t>M+D nástěnné ochrany konstrukce rozvaděče, kotvení - specifikace viz tab.PSV ozn.T01</t>
  </si>
  <si>
    <t>-1698328816</t>
  </si>
  <si>
    <t>79</t>
  </si>
  <si>
    <t>766-T02</t>
  </si>
  <si>
    <t>M+D nástěnné ochrany motoru výtahu, kotvení - specifikace viz tab.PSV ozn.T02</t>
  </si>
  <si>
    <t>-382299972</t>
  </si>
  <si>
    <t>80</t>
  </si>
  <si>
    <t>767881118</t>
  </si>
  <si>
    <t>Montáž bodů záchytného systému do trapézového plechu samořeznými vruty, příchytkami</t>
  </si>
  <si>
    <t>-1450633472</t>
  </si>
  <si>
    <t>Montáž záchytného systému proti pádu bodů samostatných nebo v systému s poddajným kotvícím vedením do trapézového plechu samořeznými vruty, motýlkovými a provlékacími příchytkami</t>
  </si>
  <si>
    <t>https://podminky.urs.cz/item/CS_URS_2024_01/767881118</t>
  </si>
  <si>
    <t>81</t>
  </si>
  <si>
    <t>70921303</t>
  </si>
  <si>
    <t>kotvicí bod pro trapézové a sendvičových konstrukce dl 500mm</t>
  </si>
  <si>
    <t>321235907</t>
  </si>
  <si>
    <t>82</t>
  </si>
  <si>
    <t>767881191A</t>
  </si>
  <si>
    <t>Tahové zkoušky</t>
  </si>
  <si>
    <t>2002715904</t>
  </si>
  <si>
    <t>83</t>
  </si>
  <si>
    <t>767881192A</t>
  </si>
  <si>
    <t>Revize a předání do užívání</t>
  </si>
  <si>
    <t>1828539609</t>
  </si>
  <si>
    <t>84</t>
  </si>
  <si>
    <t>767-Z01</t>
  </si>
  <si>
    <t>M+D ocelového žebříku se zábradlím včetně povrchové úpravy a kotvení - specifikace viz tab.PSV ozn.Z01</t>
  </si>
  <si>
    <t>-1396306883</t>
  </si>
  <si>
    <t>85</t>
  </si>
  <si>
    <t>767-Z02</t>
  </si>
  <si>
    <t>M+D ocelových schodů se zábradlím včetně povrchové úpravy a kotvení, rošty - specifikace viz tab.PSV ozn.Z02</t>
  </si>
  <si>
    <t>512223336</t>
  </si>
  <si>
    <t>86</t>
  </si>
  <si>
    <t>998767104</t>
  </si>
  <si>
    <t>Přesun hmot tonážní pro zámečnické konstrukce v objektech v přes 24 do 36 m</t>
  </si>
  <si>
    <t>819155621</t>
  </si>
  <si>
    <t>Přesun hmot pro zámečnické konstrukce stanovený z hmotnosti přesunovaného materiálu vodorovná dopravní vzdálenost do 50 m základní v objektech výšky přes 24 do 36 m</t>
  </si>
  <si>
    <t>https://podminky.urs.cz/item/CS_URS_2024_01/998767104</t>
  </si>
  <si>
    <t>01-02 - Bleskosvod</t>
  </si>
  <si>
    <t xml:space="preserve">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rámci nabídkových cen nutno zohlednit max. možné odstávky technologií viz. průvodní zpráva.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 A. PRŮVODNÍ ZPRÁVA B.1 SITUAČNÍ VÝKRES ŠIRŠÍCH VZTAHŮ C.09 TECHNICKÁ ZPRÁVA EI C.10 PŮDORYS STŘECHY - BLESKOSVOD</t>
  </si>
  <si>
    <t xml:space="preserve">    741 - Elektroinstalace - silnoproud</t>
  </si>
  <si>
    <t xml:space="preserve">    741-01 - Elektroinstalace - silnoproud izolovaný </t>
  </si>
  <si>
    <t xml:space="preserve">    741-02 - Elektroinstalace - demontáž</t>
  </si>
  <si>
    <t>741</t>
  </si>
  <si>
    <t>Elektroinstalace - silnoproud</t>
  </si>
  <si>
    <t>741420001</t>
  </si>
  <si>
    <t>Montáž drát nebo lano hromosvodné svodové D do 10 mm s podpěrou</t>
  </si>
  <si>
    <t>-1893641824</t>
  </si>
  <si>
    <t>Montáž hromosvodného vedení svodových drátů nebo lan s podpěrami, Ø do 10 mm</t>
  </si>
  <si>
    <t>https://podminky.urs.cz/item/CS_URS_2024_01/741420001</t>
  </si>
  <si>
    <t>35442141</t>
  </si>
  <si>
    <t>drát D 8mm AlMgSi polotvrdý</t>
  </si>
  <si>
    <t>kg</t>
  </si>
  <si>
    <t>-383831708</t>
  </si>
  <si>
    <t>(100+20)*0,135</t>
  </si>
  <si>
    <t>1141843</t>
  </si>
  <si>
    <t>PODPERA KF PRO PRILEPENI PRUHEM</t>
  </si>
  <si>
    <t>-13210557</t>
  </si>
  <si>
    <t>120/0,8</t>
  </si>
  <si>
    <t>741420022</t>
  </si>
  <si>
    <t>Montáž svorka hromosvodná se 3 a více šrouby</t>
  </si>
  <si>
    <t>547822615</t>
  </si>
  <si>
    <t>Montáž hromosvodného vedení svorek se 3 a více šrouby</t>
  </si>
  <si>
    <t>https://podminky.urs.cz/item/CS_URS_2024_01/741420022</t>
  </si>
  <si>
    <t>35442041</t>
  </si>
  <si>
    <t>svorka uzemnění nerez k jímací tyči</t>
  </si>
  <si>
    <t>343287323</t>
  </si>
  <si>
    <t>35442037</t>
  </si>
  <si>
    <t>svorka uzemnění nerez křížová</t>
  </si>
  <si>
    <t>632247527</t>
  </si>
  <si>
    <t>35442036</t>
  </si>
  <si>
    <t>svorka uzemnění nerez připojovací</t>
  </si>
  <si>
    <t>1045304069</t>
  </si>
  <si>
    <t>35442033</t>
  </si>
  <si>
    <t>svorka uzemnění nerez spojovací</t>
  </si>
  <si>
    <t>-1680435523</t>
  </si>
  <si>
    <t>741420041</t>
  </si>
  <si>
    <t>Montáž vedení hromosvodné-podpěra do zdiva</t>
  </si>
  <si>
    <t>474197969</t>
  </si>
  <si>
    <t>Montáž hromosvodného vedení podpěr do zdiva klecových</t>
  </si>
  <si>
    <t>https://podminky.urs.cz/item/CS_URS_2024_01/741420041</t>
  </si>
  <si>
    <t>35441700</t>
  </si>
  <si>
    <t>podpěra vedení hromosvodu do zdiva na hmoždinku - 6/50mm, nerez</t>
  </si>
  <si>
    <t>1097945818</t>
  </si>
  <si>
    <t>741420054</t>
  </si>
  <si>
    <t>Montáž vedení hromosvodné-tvarování prvku</t>
  </si>
  <si>
    <t>-2113733891</t>
  </si>
  <si>
    <t>Montáž hromosvodného vedení ochranných prvků tvarování prvků</t>
  </si>
  <si>
    <t>https://podminky.urs.cz/item/CS_URS_2024_01/741420054</t>
  </si>
  <si>
    <t>741420121</t>
  </si>
  <si>
    <t>Montáž oddáleného vedení</t>
  </si>
  <si>
    <t>1866862846</t>
  </si>
  <si>
    <t>Montáž oddáleného vedení izolační tyče</t>
  </si>
  <si>
    <t>35442229</t>
  </si>
  <si>
    <t>tyč izolační s betonovým závažím 200x200xmm délky 300-675mm</t>
  </si>
  <si>
    <t>975915451</t>
  </si>
  <si>
    <t>998741114</t>
  </si>
  <si>
    <t>Přesun hmot tonážní pro silnoproud s omezením mechanizace v objektech v přes 24 do 36 m</t>
  </si>
  <si>
    <t>-1163764618</t>
  </si>
  <si>
    <t>Přesun hmot pro silnoproud stanovený z hmotnosti přesunovaného materiálu vodorovná dopravní vzdálenost do 50 m s omezením mechanizace v objektech výšky přes 24 do 36 m</t>
  </si>
  <si>
    <t>https://podminky.urs.cz/item/CS_URS_2024_01/998741114</t>
  </si>
  <si>
    <t>X741420121</t>
  </si>
  <si>
    <t>1882897375</t>
  </si>
  <si>
    <t>35442151</t>
  </si>
  <si>
    <t>tyč jímací s rovným koncem 1000 mm AlMgSi</t>
  </si>
  <si>
    <t>-267723048</t>
  </si>
  <si>
    <t>tyč jímací s rovným koncem 16/10 1500 (500/1000)mm AlMgSi</t>
  </si>
  <si>
    <t>RMAT0002</t>
  </si>
  <si>
    <t>podstavec betonový pro jímací tyč se závitem s PVC podložkou 9 kg</t>
  </si>
  <si>
    <t>-1408693394</t>
  </si>
  <si>
    <t>741430012</t>
  </si>
  <si>
    <t>Montáž tyč jímací délky přes 3 m na stojan</t>
  </si>
  <si>
    <t>-1499604060</t>
  </si>
  <si>
    <t>Montáž jímacích tyčí délky přes 3 m, na stojan</t>
  </si>
  <si>
    <t>https://podminky.urs.cz/item/CS_URS_2024_01/741430012</t>
  </si>
  <si>
    <t>X35442154</t>
  </si>
  <si>
    <t>tyč jímací s rovným koncem 16/10 3500 mm AlMgSi</t>
  </si>
  <si>
    <t>-1908051401</t>
  </si>
  <si>
    <t>X35442261</t>
  </si>
  <si>
    <t>podstavec betonový pro stojan s PVC podložkou 17 kg</t>
  </si>
  <si>
    <t>313763828</t>
  </si>
  <si>
    <t>RMAT0003</t>
  </si>
  <si>
    <t>tříramený stojan nastavitelná do 10°</t>
  </si>
  <si>
    <t>395799127</t>
  </si>
  <si>
    <t>741810002</t>
  </si>
  <si>
    <t>Celková prohlídka elektrického rozvodu a zařízení přes 100 000 do 500 000,- Kč</t>
  </si>
  <si>
    <t>-331719361</t>
  </si>
  <si>
    <t>Zkoušky a prohlídky elektrických rozvodů a zařízení celková prohlídka a vyhotovení revizní zprávy pro objem montážních prací přes 100 do 500 tis. Kč</t>
  </si>
  <si>
    <t>https://podminky.urs.cz/item/CS_URS_2024_01/741810002</t>
  </si>
  <si>
    <t>741820001</t>
  </si>
  <si>
    <t>Měření zemních odporů zemniče</t>
  </si>
  <si>
    <t>-213912410</t>
  </si>
  <si>
    <t>https://podminky.urs.cz/item/CS_URS_2024_01/741820001</t>
  </si>
  <si>
    <t>X741820001</t>
  </si>
  <si>
    <t>Úprava porovnání/srovnání stávajícího vedení</t>
  </si>
  <si>
    <t>332591146</t>
  </si>
  <si>
    <t xml:space="preserve">Porovnání a úpravu podpěr vedení cca 100ks
Narovnání homosvodového drátu 1
00m
</t>
  </si>
  <si>
    <t>741-01</t>
  </si>
  <si>
    <t xml:space="preserve">Elektroinstalace - silnoproud izolovaný </t>
  </si>
  <si>
    <t>741110141</t>
  </si>
  <si>
    <t>Montáž trubka pancéřová kovová tuhá závitová D přes 13,5 do 16 mm uložená pevně</t>
  </si>
  <si>
    <t>2031720952</t>
  </si>
  <si>
    <t>Montáž trubek pancéřových elektroinstalačních s nasunutím nebo našroubováním do krabic kovových tuhých závitových, uložených pevně, Ø přes 13,5 do 16 mm</t>
  </si>
  <si>
    <t>https://podminky.urs.cz/item/CS_URS_2024_01/741110141</t>
  </si>
  <si>
    <t>X34571106</t>
  </si>
  <si>
    <t xml:space="preserve">trubka elektroinstalační pancéřová pevná  D 12,2/16mm, délka 3m UV stabilní</t>
  </si>
  <si>
    <t>485577309</t>
  </si>
  <si>
    <t>35432540</t>
  </si>
  <si>
    <t>příchytka kabelová 11-18mm</t>
  </si>
  <si>
    <t>-335088542</t>
  </si>
  <si>
    <t>741120001</t>
  </si>
  <si>
    <t>Montáž vodič Cu izolovaný plný a laněný žíla 0,35-6 mm2 pod omítku (např. CY)</t>
  </si>
  <si>
    <t>2049851349</t>
  </si>
  <si>
    <t>Montáž vodičů izolovaných měděných bez ukončení uložených pod omítku plných a laněných (např. CY), průřezu žíly 0,35 až 6 mm2</t>
  </si>
  <si>
    <t>https://podminky.urs.cz/item/CS_URS_2024_01/741120001</t>
  </si>
  <si>
    <t>34141027</t>
  </si>
  <si>
    <t>vodič propojovací flexibilní jádro Cu lanované izolace PVC 450/750V (H07V-K) 1x6mm2</t>
  </si>
  <si>
    <t>-1539089719</t>
  </si>
  <si>
    <t>741430011</t>
  </si>
  <si>
    <t>Montáž tyč jímací délky přes 3 m na střešní hřeben</t>
  </si>
  <si>
    <t>95869727</t>
  </si>
  <si>
    <t>Montáž jímacích tyčí délky přes 3 m, na střešní hřeben</t>
  </si>
  <si>
    <t>https://podminky.urs.cz/item/CS_URS_2024_01/741430011</t>
  </si>
  <si>
    <t>X1030039911</t>
  </si>
  <si>
    <t xml:space="preserve">Podpůrná trubka  d 50mm, délka 3200mm a jímací tyčí délky 1000m  pro vodič s vysokonapětovou izolaci,  celková delka 4200mm</t>
  </si>
  <si>
    <t>66553106</t>
  </si>
  <si>
    <t>1251977</t>
  </si>
  <si>
    <t>SADA PRO PRIPOJENI VODICU HVI 819294</t>
  </si>
  <si>
    <t>1655820712</t>
  </si>
  <si>
    <t>741420002</t>
  </si>
  <si>
    <t>Montáž drát nebo lano hromosvodné svodové D přes 10 mm s podpěrou</t>
  </si>
  <si>
    <t>1115205569</t>
  </si>
  <si>
    <t>Montáž hromosvodného vedení svodových drátů nebo lan s podpěrami, Ø přes 10 mm</t>
  </si>
  <si>
    <t>https://podminky.urs.cz/item/CS_URS_2024_01/741420002</t>
  </si>
  <si>
    <t>X1000300386</t>
  </si>
  <si>
    <t xml:space="preserve">vodič s vysokonapětovou izolaci, dostatečná vzdálenost pro vzduch min.  s = 75cm</t>
  </si>
  <si>
    <t>-167518206</t>
  </si>
  <si>
    <t>30+30</t>
  </si>
  <si>
    <t>X1000300405</t>
  </si>
  <si>
    <t xml:space="preserve">Podpěra vedení pro vysokonapětové vodiče s plastovou základnou   nerez</t>
  </si>
  <si>
    <t>657813314</t>
  </si>
  <si>
    <t>20*0,8</t>
  </si>
  <si>
    <t>1480090</t>
  </si>
  <si>
    <t>PODPERA VEDENI SE ZAKLADNOU PRO VODIČ VN</t>
  </si>
  <si>
    <t>350978405</t>
  </si>
  <si>
    <t>PODPERA VEDENI SE ZAKLADNOU 253229</t>
  </si>
  <si>
    <t>X741420002</t>
  </si>
  <si>
    <t>Montáž propojovacího prvku na kabel s vysokonapětovou izolaci</t>
  </si>
  <si>
    <t>-735063517</t>
  </si>
  <si>
    <t>X1000300389</t>
  </si>
  <si>
    <t>Připojovací členy + montážní materiál pro vodič vysokonapětovou izolaci</t>
  </si>
  <si>
    <t>1823670419</t>
  </si>
  <si>
    <t>DEHN Připojovací členy + montážní materiál pro vodič HVI-light</t>
  </si>
  <si>
    <t>X741430011.1</t>
  </si>
  <si>
    <t xml:space="preserve">Montáž  držáku podpůrné trubky</t>
  </si>
  <si>
    <t>-138720267</t>
  </si>
  <si>
    <t>1742109</t>
  </si>
  <si>
    <t>UPEVN. OBJIMKA PRO TRUBKU D=50MM</t>
  </si>
  <si>
    <t>48848250</t>
  </si>
  <si>
    <t>X741430011.2</t>
  </si>
  <si>
    <t>Montáž uzemovací svorky</t>
  </si>
  <si>
    <t>-763116326</t>
  </si>
  <si>
    <t>1412961</t>
  </si>
  <si>
    <t>SVORKA PA PRO VODIC VN /NEREZ</t>
  </si>
  <si>
    <t>1012317969</t>
  </si>
  <si>
    <t>1501536</t>
  </si>
  <si>
    <t>DISTANCNI TYC 705MM AL S PA SVORKOU</t>
  </si>
  <si>
    <t>1320956502</t>
  </si>
  <si>
    <t>1378695</t>
  </si>
  <si>
    <t>SVORKA MV NEREZ 200KA PRO 8-10MM 390209</t>
  </si>
  <si>
    <t>742772599</t>
  </si>
  <si>
    <t>745773498</t>
  </si>
  <si>
    <t>-1597542407</t>
  </si>
  <si>
    <t>616029318</t>
  </si>
  <si>
    <t>741-02</t>
  </si>
  <si>
    <t>Elektroinstalace - demontáž</t>
  </si>
  <si>
    <t>741421811</t>
  </si>
  <si>
    <t>Demontáž drátu nebo lana svodového vedení D do 8 mm kolmý svod</t>
  </si>
  <si>
    <t>1651589255</t>
  </si>
  <si>
    <t>Demontáž hromosvodného vedení bez zachování funkčnosti svodových drátů nebo lan kolmého svodu, průměru do 8 mm</t>
  </si>
  <si>
    <t>https://podminky.urs.cz/item/CS_URS_2024_01/741421811</t>
  </si>
  <si>
    <t>741421821</t>
  </si>
  <si>
    <t>Demontáž drátu nebo lana svodového vedení D do 8 mm rovná střecha</t>
  </si>
  <si>
    <t>566341536</t>
  </si>
  <si>
    <t>Demontáž hromosvodného vedení bez zachování funkčnosti svodových drátů nebo lan na rovné střeše, průměru do 8 mm</t>
  </si>
  <si>
    <t>https://podminky.urs.cz/item/CS_URS_2024_01/741421821</t>
  </si>
  <si>
    <t>2*17</t>
  </si>
  <si>
    <t>2*15</t>
  </si>
  <si>
    <t>17+15</t>
  </si>
  <si>
    <t>741421843</t>
  </si>
  <si>
    <t>Demontáž svorky šroubové hromosvodné se 2 šrouby</t>
  </si>
  <si>
    <t>-1666690582</t>
  </si>
  <si>
    <t>Demontáž hromosvodného vedení bez zachování funkčnosti svorek šroubových se 2 šrouby</t>
  </si>
  <si>
    <t>https://podminky.urs.cz/item/CS_URS_2024_01/741421843</t>
  </si>
  <si>
    <t>741421845</t>
  </si>
  <si>
    <t>Demontáž svorky šroubové hromosvodné se 3 šrouby a více šrouby</t>
  </si>
  <si>
    <t>-1110958598</t>
  </si>
  <si>
    <t>Demontáž hromosvodného vedení bez zachování funkčnosti svorek šroubových se 3 a více šrouby</t>
  </si>
  <si>
    <t>https://podminky.urs.cz/item/CS_URS_2024_01/741421845</t>
  </si>
  <si>
    <t>741421855</t>
  </si>
  <si>
    <t>Demontáž vedení hromosvodné-podpěra střešní pro plochou střechu</t>
  </si>
  <si>
    <t>-1429603139</t>
  </si>
  <si>
    <t>Demontáž hromosvodného vedení podpěr střešního vedení pro plochou střechu</t>
  </si>
  <si>
    <t>https://podminky.urs.cz/item/CS_URS_2024_01/741421855</t>
  </si>
  <si>
    <t>16+15</t>
  </si>
  <si>
    <t>741421863</t>
  </si>
  <si>
    <t>Demontáž vedení hromosvodné-podpěra svislého vedení zazděného</t>
  </si>
  <si>
    <t>-800836110</t>
  </si>
  <si>
    <t>Demontáž hromosvodného vedení podpěr svislého vedení zazděného</t>
  </si>
  <si>
    <t>https://podminky.urs.cz/item/CS_URS_2024_01/741421863</t>
  </si>
  <si>
    <t>25+15+15</t>
  </si>
  <si>
    <t>x741421871</t>
  </si>
  <si>
    <t>Demontáž jímacích tyčí</t>
  </si>
  <si>
    <t>1421504784</t>
  </si>
  <si>
    <t>Demontáž hromosvodného vedení doplňků ochranných úhelníků, délky do 1,4 m</t>
  </si>
  <si>
    <t>02 - II.etapa</t>
  </si>
  <si>
    <t>02-00 - Bourací práce</t>
  </si>
  <si>
    <t>1640513282</t>
  </si>
  <si>
    <t>(1+27,2+1+16,3+1+27,2+1)*1</t>
  </si>
  <si>
    <t>3*1*8</t>
  </si>
  <si>
    <t>998241962</t>
  </si>
  <si>
    <t>B2</t>
  </si>
  <si>
    <t>(1,9+6,7+6,7+6,7+2,05)*(15,2-4)*0,20</t>
  </si>
  <si>
    <t>2059857196</t>
  </si>
  <si>
    <t>125250422</t>
  </si>
  <si>
    <t>1578031006</t>
  </si>
  <si>
    <t>136,541*8</t>
  </si>
  <si>
    <t>-1014997640</t>
  </si>
  <si>
    <t>136,541</t>
  </si>
  <si>
    <t>-17,317</t>
  </si>
  <si>
    <t>-1481920055</t>
  </si>
  <si>
    <t>4,707</t>
  </si>
  <si>
    <t>12,61</t>
  </si>
  <si>
    <t>99803R</t>
  </si>
  <si>
    <t>1446889825</t>
  </si>
  <si>
    <t>-262599610</t>
  </si>
  <si>
    <t>B1+B2</t>
  </si>
  <si>
    <t>16,3*(1,9+6,7+6,7+6,7+2,05)</t>
  </si>
  <si>
    <t>-633256427</t>
  </si>
  <si>
    <t>(16,3+1,9)*2*0,20</t>
  </si>
  <si>
    <t>(16,3+6,7)*2*0,20*3</t>
  </si>
  <si>
    <t>(16,3+2,05)*2*0,20</t>
  </si>
  <si>
    <t>1551393863</t>
  </si>
  <si>
    <t>392,015</t>
  </si>
  <si>
    <t>42,22</t>
  </si>
  <si>
    <t>-1820962638</t>
  </si>
  <si>
    <t>391403590</t>
  </si>
  <si>
    <t>308453976</t>
  </si>
  <si>
    <t>(16,3+1,9)*2*2</t>
  </si>
  <si>
    <t>(16,3+6,7)*2*2*3</t>
  </si>
  <si>
    <t>(16,3+2,05)*2*2</t>
  </si>
  <si>
    <t>494759814</t>
  </si>
  <si>
    <t>(16,3+1,9)*2*0,50</t>
  </si>
  <si>
    <t>(16,3+6,7)*2*0,50*3</t>
  </si>
  <si>
    <t>(16,3+2,05)*2*0,50</t>
  </si>
  <si>
    <t>437196527</t>
  </si>
  <si>
    <t>B1</t>
  </si>
  <si>
    <t>(1,9+6,7+6,7+6,7+2,05)*(2+2)*3</t>
  </si>
  <si>
    <t>(1,9+6,7+6,7+6,7+2,05)*(15,2-4)*2</t>
  </si>
  <si>
    <t>1108795049</t>
  </si>
  <si>
    <t>-1716581923</t>
  </si>
  <si>
    <t>27,2*2</t>
  </si>
  <si>
    <t>16,3*6</t>
  </si>
  <si>
    <t>3*8</t>
  </si>
  <si>
    <t>1789716658</t>
  </si>
  <si>
    <t>29,2*18,3</t>
  </si>
  <si>
    <t>767-001-1</t>
  </si>
  <si>
    <t>Demontáž stávajícího ocelového žebříku, uložení pro další použití - viz půdorys střechy pozn.5</t>
  </si>
  <si>
    <t>-1101701511</t>
  </si>
  <si>
    <t>02-01 - Architektonicko - stavební řešení</t>
  </si>
  <si>
    <t xml:space="preserve">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rámci nabídkových cen nutno zohlednit max. možné odstávky technologií viz. průvodní zpráva.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 A. PRŮVODNÍ ZPRÁVA B.1 SITUAČNÍ VÝKRES ŠIRŠÍCH VZTAHŮ C.01 TECHNICKÁ ZPRÁVA  C.05 PŮDORYS 8.NP _ NÁVRH C.06 PŮDORYS STŘECHY _ NÁVRH C.07 ŘEZ A-A _ NÁVRH C.08 TABULKY PSV</t>
  </si>
  <si>
    <t>-931671500</t>
  </si>
  <si>
    <t>1373455880</t>
  </si>
  <si>
    <t>99804R</t>
  </si>
  <si>
    <t>1583100962</t>
  </si>
  <si>
    <t>S1+S2</t>
  </si>
  <si>
    <t>27,2*16,3</t>
  </si>
  <si>
    <t>(15,4+2,1)*2*0,5</t>
  </si>
  <si>
    <t>(15,4+6,9)*2*0,5*3</t>
  </si>
  <si>
    <t>(15,4+2,25)*2*0,5</t>
  </si>
  <si>
    <t>443,36*0,0003</t>
  </si>
  <si>
    <t>102,05*0,00035</t>
  </si>
  <si>
    <t>495144587</t>
  </si>
  <si>
    <t>S1</t>
  </si>
  <si>
    <t>(4+4)*2,1</t>
  </si>
  <si>
    <t>(4+4)*6,9*3</t>
  </si>
  <si>
    <t>(4+4)*2,25</t>
  </si>
  <si>
    <t>-1907569464</t>
  </si>
  <si>
    <t>200,4*1,15</t>
  </si>
  <si>
    <t>443,36</t>
  </si>
  <si>
    <t>-samolepící pás</t>
  </si>
  <si>
    <t>-200,4</t>
  </si>
  <si>
    <t>443,36*1,15</t>
  </si>
  <si>
    <t>102,05*1,20</t>
  </si>
  <si>
    <t>-1970374438</t>
  </si>
  <si>
    <t>220</t>
  </si>
  <si>
    <t>1430747197</t>
  </si>
  <si>
    <t>264,88</t>
  </si>
  <si>
    <t>-105806820</t>
  </si>
  <si>
    <t>712363384</t>
  </si>
  <si>
    <t xml:space="preserve">Povlakové krytiny střech do 10° z tvarovaných poplastovaných lišt pro profily atypické výroby </t>
  </si>
  <si>
    <t>-1085773381</t>
  </si>
  <si>
    <t xml:space="preserve">Povlakové krytiny střech plochých do 10° z tvarovaných poplastovaných lišt ostatní atypická výroba profilů  </t>
  </si>
  <si>
    <t>https://podminky.urs.cz/item/CS_URS_2024_01/712363384</t>
  </si>
  <si>
    <t>KV05</t>
  </si>
  <si>
    <t>55,5*0,28</t>
  </si>
  <si>
    <t>1936833897</t>
  </si>
  <si>
    <t>odvětrání</t>
  </si>
  <si>
    <t>-1234591776</t>
  </si>
  <si>
    <t>28342013</t>
  </si>
  <si>
    <t>manžeta těsnící pro prostupy hydroizolací z PVC uzavřená kruhová vnitřní průměr 90-114</t>
  </si>
  <si>
    <t>1020144277</t>
  </si>
  <si>
    <t>1492372943</t>
  </si>
  <si>
    <t>S2+S1 + Detail D1</t>
  </si>
  <si>
    <t>102,05*1,05</t>
  </si>
  <si>
    <t>S2</t>
  </si>
  <si>
    <t>(15,4-4*2)*2,1</t>
  </si>
  <si>
    <t>(15,4-4*2)*6,9*3</t>
  </si>
  <si>
    <t>(15,4-4*2)*2,25</t>
  </si>
  <si>
    <t>28372310</t>
  </si>
  <si>
    <t>deska EPS 100 pro konstrukce s běžným zatížením λ=0,037 tl 90mm</t>
  </si>
  <si>
    <t>2090713857</t>
  </si>
  <si>
    <t>185,37*2*1,05</t>
  </si>
  <si>
    <t>185,37*(0,02+0,14)/2</t>
  </si>
  <si>
    <t>14,83*0,05</t>
  </si>
  <si>
    <t>-1990194238</t>
  </si>
  <si>
    <t>28372321</t>
  </si>
  <si>
    <t>deska EPS 100 pro konstrukce s běžným zatížením λ=0,037 tl 200mm</t>
  </si>
  <si>
    <t>133361364</t>
  </si>
  <si>
    <t>200,4*1,05</t>
  </si>
  <si>
    <t>28372901A</t>
  </si>
  <si>
    <t xml:space="preserve">kombinovaný izolant pro lehké střešní pláště s požární odolností REI30 složený ze vzájemně se překrývajících desek minerální izolace (MW) a pěnového polystyrenu (EPS),  tloušťka izolace je 2 x 30 mm</t>
  </si>
  <si>
    <t>-306345166</t>
  </si>
  <si>
    <t>910017832</t>
  </si>
  <si>
    <t>-1940134996</t>
  </si>
  <si>
    <t>200,4*(0,02+0,14)/2</t>
  </si>
  <si>
    <t>16,032*0,05</t>
  </si>
  <si>
    <t>Detail D1</t>
  </si>
  <si>
    <t>16,3*5</t>
  </si>
  <si>
    <t>16,3*0,30*0,15*5</t>
  </si>
  <si>
    <t>3,668*0,1</t>
  </si>
  <si>
    <t>-1132595540</t>
  </si>
  <si>
    <t>632818809</t>
  </si>
  <si>
    <t>16,3*0,30*5</t>
  </si>
  <si>
    <t>24,45*0,021</t>
  </si>
  <si>
    <t>998762114</t>
  </si>
  <si>
    <t>Přesun hmot tonážní pro kce tesařské s omezením mechanizace v objektech v přes 24 do 36 m</t>
  </si>
  <si>
    <t>-213948021</t>
  </si>
  <si>
    <t>Přesun hmot pro konstrukce tesařské stanovený z hmotnosti přesunovaného materiálu vodorovná dopravní vzdálenost do 50 m s omezením mechanizace v objektech výšky přes 24 do 36 m</t>
  </si>
  <si>
    <t>https://podminky.urs.cz/item/CS_URS_2024_01/998762114</t>
  </si>
  <si>
    <t>-1115741082</t>
  </si>
  <si>
    <t>764314612</t>
  </si>
  <si>
    <t>Lemování prostupů střech s krytinou skládanou nebo plechovou bez lišty z Pz s povrchovou úpravou</t>
  </si>
  <si>
    <t>-1431072171</t>
  </si>
  <si>
    <t>Lemování prostupů z pozinkovaného plechu s povrchovou úpravou bez lišty, střech s krytinou skládanou nebo z plechu</t>
  </si>
  <si>
    <t>https://podminky.urs.cz/item/CS_URS_2024_01/764314612</t>
  </si>
  <si>
    <t>VZT prostupy</t>
  </si>
  <si>
    <t>(1,6+1,6+0,6*2)*2*0,6*2</t>
  </si>
  <si>
    <t>(0,65+0,65+0,6*2)*2*0,6*2</t>
  </si>
  <si>
    <t>998764104</t>
  </si>
  <si>
    <t>Přesun hmot tonážní pro konstrukce klempířské v objektech v přes 24 do 36 m</t>
  </si>
  <si>
    <t>-890024702</t>
  </si>
  <si>
    <t>Přesun hmot pro konstrukce klempířské stanovený z hmotnosti přesunovaného materiálu vodorovná dopravní vzdálenost do 50 m základní v objektech výšky přes 24 do 36 m</t>
  </si>
  <si>
    <t>https://podminky.urs.cz/item/CS_URS_2024_01/998764104</t>
  </si>
  <si>
    <t>767-001-2</t>
  </si>
  <si>
    <t>Zpětná montáž stávajícího ocelového žebříku, kotvení - viz půdorys střechy pozn.5</t>
  </si>
  <si>
    <t>-837423265</t>
  </si>
  <si>
    <t>767881112</t>
  </si>
  <si>
    <t>Montáž bodů záchytného systému do železobetonu chemickou kotvou</t>
  </si>
  <si>
    <t>-588519909</t>
  </si>
  <si>
    <t>Montáž záchytného systému proti pádu bodů samostatných nebo v systému s poddajným kotvícím vedením do železobetonu chemickou kotvou</t>
  </si>
  <si>
    <t>https://podminky.urs.cz/item/CS_URS_2024_01/767881112</t>
  </si>
  <si>
    <t>70921330</t>
  </si>
  <si>
    <t>kotvicí bod pro betonové konstrukce pomocí rozpěrné kotvy nebo chemické kotvy dl 600mm</t>
  </si>
  <si>
    <t>-1667161724</t>
  </si>
  <si>
    <t>-821578430</t>
  </si>
  <si>
    <t>1832940417</t>
  </si>
  <si>
    <t>-325065575</t>
  </si>
  <si>
    <t>-571929903</t>
  </si>
  <si>
    <t>1882234339</t>
  </si>
  <si>
    <t>02-02 - Bleskosvod</t>
  </si>
  <si>
    <t>454637034</t>
  </si>
  <si>
    <t>-819637165</t>
  </si>
  <si>
    <t>400*0,135</t>
  </si>
  <si>
    <t>-1174280781</t>
  </si>
  <si>
    <t>400/0,8</t>
  </si>
  <si>
    <t>1411694767</t>
  </si>
  <si>
    <t>271918261</t>
  </si>
  <si>
    <t>-12662578</t>
  </si>
  <si>
    <t>-890585226</t>
  </si>
  <si>
    <t>-1387224394</t>
  </si>
  <si>
    <t>832165122</t>
  </si>
  <si>
    <t>1774445902</t>
  </si>
  <si>
    <t>1356680028</t>
  </si>
  <si>
    <t>741430005</t>
  </si>
  <si>
    <t>Montáž tyč jímací délky do 3 m na stojan</t>
  </si>
  <si>
    <t>-1117040832</t>
  </si>
  <si>
    <t>Montáž jímacích tyčí délky do 3 m, na stojan</t>
  </si>
  <si>
    <t>https://podminky.urs.cz/item/CS_URS_2024_01/741430005</t>
  </si>
  <si>
    <t>831963378</t>
  </si>
  <si>
    <t>-1492059583</t>
  </si>
  <si>
    <t>1989120940</t>
  </si>
  <si>
    <t>1401170448</t>
  </si>
  <si>
    <t>-1739172957</t>
  </si>
  <si>
    <t>3*12</t>
  </si>
  <si>
    <t>-1501990009</t>
  </si>
  <si>
    <t>3600773</t>
  </si>
  <si>
    <t>-274603618</t>
  </si>
  <si>
    <t>804767338</t>
  </si>
  <si>
    <t>1578899384</t>
  </si>
  <si>
    <t xml:space="preserve">Porovnání a úpravu podpěr vedení cca 100ks
Narovnání homosvodového drátu 100m
</t>
  </si>
  <si>
    <t>512369725</t>
  </si>
  <si>
    <t>-443015171</t>
  </si>
  <si>
    <t>-1859517636</t>
  </si>
  <si>
    <t>1755308007</t>
  </si>
  <si>
    <t>-295134836</t>
  </si>
  <si>
    <t>1097165707</t>
  </si>
  <si>
    <t>-719658413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</si>
</sst>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40" fillId="0" borderId="22" xfId="0" applyFont="1" applyBorder="1" applyAlignment="1" applyProtection="1">
      <alignment horizontal="center" vertical="center"/>
    </xf>
    <xf numFmtId="49" fontId="40" fillId="0" borderId="22" xfId="0" applyNumberFormat="1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center" vertical="center" wrapText="1"/>
    </xf>
    <xf numFmtId="167" fontId="40" fillId="0" borderId="22" xfId="0" applyNumberFormat="1" applyFont="1" applyBorder="1" applyAlignment="1" applyProtection="1">
      <alignment vertical="center"/>
    </xf>
    <xf numFmtId="4" fontId="40" fillId="2" borderId="22" xfId="0" applyNumberFormat="1" applyFont="1" applyFill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</xf>
    <xf numFmtId="0" fontId="41" fillId="0" borderId="3" xfId="0" applyFont="1" applyBorder="1" applyAlignment="1">
      <alignment vertical="center"/>
    </xf>
    <xf numFmtId="0" fontId="40" fillId="2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619991005" TargetMode="External" /><Relationship Id="rId2" Type="http://schemas.openxmlformats.org/officeDocument/2006/relationships/hyperlink" Target="https://podminky.urs.cz/item/CS_URS_2024_01/949101111" TargetMode="External" /><Relationship Id="rId3" Type="http://schemas.openxmlformats.org/officeDocument/2006/relationships/hyperlink" Target="https://podminky.urs.cz/item/CS_URS_2024_01/949101112" TargetMode="External" /><Relationship Id="rId4" Type="http://schemas.openxmlformats.org/officeDocument/2006/relationships/hyperlink" Target="https://podminky.urs.cz/item/CS_URS_2024_01/962032231" TargetMode="External" /><Relationship Id="rId5" Type="http://schemas.openxmlformats.org/officeDocument/2006/relationships/hyperlink" Target="https://podminky.urs.cz/item/CS_URS_2024_01/965042241" TargetMode="External" /><Relationship Id="rId6" Type="http://schemas.openxmlformats.org/officeDocument/2006/relationships/hyperlink" Target="https://podminky.urs.cz/item/CS_URS_2024_01/966080103" TargetMode="External" /><Relationship Id="rId7" Type="http://schemas.openxmlformats.org/officeDocument/2006/relationships/hyperlink" Target="https://podminky.urs.cz/item/CS_URS_2024_01/997013119" TargetMode="External" /><Relationship Id="rId8" Type="http://schemas.openxmlformats.org/officeDocument/2006/relationships/hyperlink" Target="https://podminky.urs.cz/item/CS_URS_2024_01/997013501" TargetMode="External" /><Relationship Id="rId9" Type="http://schemas.openxmlformats.org/officeDocument/2006/relationships/hyperlink" Target="https://podminky.urs.cz/item/CS_URS_2024_01/997013509" TargetMode="External" /><Relationship Id="rId10" Type="http://schemas.openxmlformats.org/officeDocument/2006/relationships/hyperlink" Target="https://podminky.urs.cz/item/CS_URS_2024_01/997013609" TargetMode="External" /><Relationship Id="rId11" Type="http://schemas.openxmlformats.org/officeDocument/2006/relationships/hyperlink" Target="https://podminky.urs.cz/item/CS_URS_2024_01/997013814" TargetMode="External" /><Relationship Id="rId12" Type="http://schemas.openxmlformats.org/officeDocument/2006/relationships/hyperlink" Target="https://podminky.urs.cz/item/CS_URS_2024_01/712363823" TargetMode="External" /><Relationship Id="rId13" Type="http://schemas.openxmlformats.org/officeDocument/2006/relationships/hyperlink" Target="https://podminky.urs.cz/item/CS_URS_2024_01/712861803" TargetMode="External" /><Relationship Id="rId14" Type="http://schemas.openxmlformats.org/officeDocument/2006/relationships/hyperlink" Target="https://podminky.urs.cz/item/CS_URS_2024_01/712331801" TargetMode="External" /><Relationship Id="rId15" Type="http://schemas.openxmlformats.org/officeDocument/2006/relationships/hyperlink" Target="https://podminky.urs.cz/item/CS_URS_2024_01/712340831" TargetMode="External" /><Relationship Id="rId16" Type="http://schemas.openxmlformats.org/officeDocument/2006/relationships/hyperlink" Target="https://podminky.urs.cz/item/CS_URS_2024_01/712800843" TargetMode="External" /><Relationship Id="rId17" Type="http://schemas.openxmlformats.org/officeDocument/2006/relationships/hyperlink" Target="https://podminky.urs.cz/item/CS_URS_2024_01/712300854" TargetMode="External" /><Relationship Id="rId18" Type="http://schemas.openxmlformats.org/officeDocument/2006/relationships/hyperlink" Target="https://podminky.urs.cz/item/CS_URS_2024_01/713130841" TargetMode="External" /><Relationship Id="rId19" Type="http://schemas.openxmlformats.org/officeDocument/2006/relationships/hyperlink" Target="https://podminky.urs.cz/item/CS_URS_2024_01/713140851" TargetMode="External" /><Relationship Id="rId20" Type="http://schemas.openxmlformats.org/officeDocument/2006/relationships/hyperlink" Target="https://podminky.urs.cz/item/CS_URS_2024_01/721210824" TargetMode="External" /><Relationship Id="rId21" Type="http://schemas.openxmlformats.org/officeDocument/2006/relationships/hyperlink" Target="https://podminky.urs.cz/item/CS_URS_2024_01/763431802" TargetMode="External" /><Relationship Id="rId22" Type="http://schemas.openxmlformats.org/officeDocument/2006/relationships/hyperlink" Target="https://podminky.urs.cz/item/CS_URS_2024_01/764002841" TargetMode="External" /><Relationship Id="rId23" Type="http://schemas.openxmlformats.org/officeDocument/2006/relationships/hyperlink" Target="https://podminky.urs.cz/item/CS_URS_2024_01/765192001" TargetMode="External" /><Relationship Id="rId2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1235145" TargetMode="External" /><Relationship Id="rId2" Type="http://schemas.openxmlformats.org/officeDocument/2006/relationships/hyperlink" Target="https://podminky.urs.cz/item/CS_URS_2024_01/311235151" TargetMode="External" /><Relationship Id="rId3" Type="http://schemas.openxmlformats.org/officeDocument/2006/relationships/hyperlink" Target="https://podminky.urs.cz/item/CS_URS_2024_01/311238935" TargetMode="External" /><Relationship Id="rId4" Type="http://schemas.openxmlformats.org/officeDocument/2006/relationships/hyperlink" Target="https://podminky.urs.cz/item/CS_URS_2024_01/311238937" TargetMode="External" /><Relationship Id="rId5" Type="http://schemas.openxmlformats.org/officeDocument/2006/relationships/hyperlink" Target="https://podminky.urs.cz/item/CS_URS_2024_01/417321414" TargetMode="External" /><Relationship Id="rId6" Type="http://schemas.openxmlformats.org/officeDocument/2006/relationships/hyperlink" Target="https://podminky.urs.cz/item/CS_URS_2024_01/417351115" TargetMode="External" /><Relationship Id="rId7" Type="http://schemas.openxmlformats.org/officeDocument/2006/relationships/hyperlink" Target="https://podminky.urs.cz/item/CS_URS_2024_01/417351116" TargetMode="External" /><Relationship Id="rId8" Type="http://schemas.openxmlformats.org/officeDocument/2006/relationships/hyperlink" Target="https://podminky.urs.cz/item/CS_URS_2024_01/417361821" TargetMode="External" /><Relationship Id="rId9" Type="http://schemas.openxmlformats.org/officeDocument/2006/relationships/hyperlink" Target="https://podminky.urs.cz/item/CS_URS_2024_01/622131121" TargetMode="External" /><Relationship Id="rId10" Type="http://schemas.openxmlformats.org/officeDocument/2006/relationships/hyperlink" Target="https://podminky.urs.cz/item/CS_URS_2024_01/622135011" TargetMode="External" /><Relationship Id="rId11" Type="http://schemas.openxmlformats.org/officeDocument/2006/relationships/hyperlink" Target="https://podminky.urs.cz/item/CS_URS_2024_01/622135095" TargetMode="External" /><Relationship Id="rId12" Type="http://schemas.openxmlformats.org/officeDocument/2006/relationships/hyperlink" Target="https://podminky.urs.cz/item/CS_URS_2024_02/622221021" TargetMode="External" /><Relationship Id="rId13" Type="http://schemas.openxmlformats.org/officeDocument/2006/relationships/hyperlink" Target="https://podminky.urs.cz/item/CS_URS_2024_02/622222001" TargetMode="External" /><Relationship Id="rId14" Type="http://schemas.openxmlformats.org/officeDocument/2006/relationships/hyperlink" Target="https://podminky.urs.cz/item/CS_URS_2024_02/622251105" TargetMode="External" /><Relationship Id="rId15" Type="http://schemas.openxmlformats.org/officeDocument/2006/relationships/hyperlink" Target="https://podminky.urs.cz/item/CS_URS_2024_01/622151031" TargetMode="External" /><Relationship Id="rId16" Type="http://schemas.openxmlformats.org/officeDocument/2006/relationships/hyperlink" Target="https://podminky.urs.cz/item/CS_URS_2024_01/622531022" TargetMode="External" /><Relationship Id="rId17" Type="http://schemas.openxmlformats.org/officeDocument/2006/relationships/hyperlink" Target="https://podminky.urs.cz/item/CS_URS_2024_01/624631412" TargetMode="External" /><Relationship Id="rId18" Type="http://schemas.openxmlformats.org/officeDocument/2006/relationships/hyperlink" Target="https://podminky.urs.cz/item/CS_URS_2024_01/632451455" TargetMode="External" /><Relationship Id="rId19" Type="http://schemas.openxmlformats.org/officeDocument/2006/relationships/hyperlink" Target="https://podminky.urs.cz/item/CS_URS_2024_01/949101111" TargetMode="External" /><Relationship Id="rId20" Type="http://schemas.openxmlformats.org/officeDocument/2006/relationships/hyperlink" Target="https://podminky.urs.cz/item/CS_URS_2024_01/949101112" TargetMode="External" /><Relationship Id="rId21" Type="http://schemas.openxmlformats.org/officeDocument/2006/relationships/hyperlink" Target="https://podminky.urs.cz/item/CS_URS_2024_01/952901111" TargetMode="External" /><Relationship Id="rId22" Type="http://schemas.openxmlformats.org/officeDocument/2006/relationships/hyperlink" Target="https://podminky.urs.cz/item/CS_URS_2024_01/953312125" TargetMode="External" /><Relationship Id="rId23" Type="http://schemas.openxmlformats.org/officeDocument/2006/relationships/hyperlink" Target="https://podminky.urs.cz/item/CS_URS_2024_01/998011004" TargetMode="External" /><Relationship Id="rId24" Type="http://schemas.openxmlformats.org/officeDocument/2006/relationships/hyperlink" Target="https://podminky.urs.cz/item/CS_URS_2024_01/712311101" TargetMode="External" /><Relationship Id="rId25" Type="http://schemas.openxmlformats.org/officeDocument/2006/relationships/hyperlink" Target="https://podminky.urs.cz/item/CS_URS_2024_01/712811101" TargetMode="External" /><Relationship Id="rId26" Type="http://schemas.openxmlformats.org/officeDocument/2006/relationships/hyperlink" Target="https://podminky.urs.cz/item/CS_URS_2024_01/712331111" TargetMode="External" /><Relationship Id="rId27" Type="http://schemas.openxmlformats.org/officeDocument/2006/relationships/hyperlink" Target="https://podminky.urs.cz/item/CS_URS_2024_01/712341559" TargetMode="External" /><Relationship Id="rId28" Type="http://schemas.openxmlformats.org/officeDocument/2006/relationships/hyperlink" Target="https://podminky.urs.cz/item/CS_URS_2024_01/712841559" TargetMode="External" /><Relationship Id="rId29" Type="http://schemas.openxmlformats.org/officeDocument/2006/relationships/hyperlink" Target="https://podminky.urs.cz/item/CS_URS_2024_01/712391171" TargetMode="External" /><Relationship Id="rId30" Type="http://schemas.openxmlformats.org/officeDocument/2006/relationships/hyperlink" Target="https://podminky.urs.cz/item/CS_URS_2024_01/712391172" TargetMode="External" /><Relationship Id="rId31" Type="http://schemas.openxmlformats.org/officeDocument/2006/relationships/hyperlink" Target="https://podminky.urs.cz/item/CS_URS_2024_01/712363632" TargetMode="External" /><Relationship Id="rId32" Type="http://schemas.openxmlformats.org/officeDocument/2006/relationships/hyperlink" Target="https://podminky.urs.cz/item/CS_URS_2024_01/712861703" TargetMode="External" /><Relationship Id="rId33" Type="http://schemas.openxmlformats.org/officeDocument/2006/relationships/hyperlink" Target="https://podminky.urs.cz/item/CS_URS_2024_01/712363352" TargetMode="External" /><Relationship Id="rId34" Type="http://schemas.openxmlformats.org/officeDocument/2006/relationships/hyperlink" Target="https://podminky.urs.cz/item/CS_URS_2024_01/712363353" TargetMode="External" /><Relationship Id="rId35" Type="http://schemas.openxmlformats.org/officeDocument/2006/relationships/hyperlink" Target="https://podminky.urs.cz/item/CS_URS_2024_01/712363358" TargetMode="External" /><Relationship Id="rId36" Type="http://schemas.openxmlformats.org/officeDocument/2006/relationships/hyperlink" Target="https://podminky.urs.cz/item/CS_URS_2024_01/712363366" TargetMode="External" /><Relationship Id="rId37" Type="http://schemas.openxmlformats.org/officeDocument/2006/relationships/hyperlink" Target="https://podminky.urs.cz/item/CS_URS_2024_01/712363115" TargetMode="External" /><Relationship Id="rId38" Type="http://schemas.openxmlformats.org/officeDocument/2006/relationships/hyperlink" Target="https://podminky.urs.cz/item/CS_URS_2024_01/712363116" TargetMode="External" /><Relationship Id="rId39" Type="http://schemas.openxmlformats.org/officeDocument/2006/relationships/hyperlink" Target="https://podminky.urs.cz/item/CS_URS_2024_01/998712104" TargetMode="External" /><Relationship Id="rId40" Type="http://schemas.openxmlformats.org/officeDocument/2006/relationships/hyperlink" Target="https://podminky.urs.cz/item/CS_URS_2024_01/713131241" TargetMode="External" /><Relationship Id="rId41" Type="http://schemas.openxmlformats.org/officeDocument/2006/relationships/hyperlink" Target="https://podminky.urs.cz/item/CS_URS_2024_01/713141138" TargetMode="External" /><Relationship Id="rId42" Type="http://schemas.openxmlformats.org/officeDocument/2006/relationships/hyperlink" Target="https://podminky.urs.cz/item/CS_URS_2024_01/713141336" TargetMode="External" /><Relationship Id="rId43" Type="http://schemas.openxmlformats.org/officeDocument/2006/relationships/hyperlink" Target="https://podminky.urs.cz/item/CS_URS_2024_01/713141356" TargetMode="External" /><Relationship Id="rId44" Type="http://schemas.openxmlformats.org/officeDocument/2006/relationships/hyperlink" Target="https://podminky.urs.cz/item/CS_URS_2024_01/998713104" TargetMode="External" /><Relationship Id="rId45" Type="http://schemas.openxmlformats.org/officeDocument/2006/relationships/hyperlink" Target="https://podminky.urs.cz/item/CS_URS_2024_01/721173401" TargetMode="External" /><Relationship Id="rId46" Type="http://schemas.openxmlformats.org/officeDocument/2006/relationships/hyperlink" Target="https://podminky.urs.cz/item/CS_URS_2024_01/721239114" TargetMode="External" /><Relationship Id="rId47" Type="http://schemas.openxmlformats.org/officeDocument/2006/relationships/hyperlink" Target="https://podminky.urs.cz/item/CS_URS_2024_01/998721104" TargetMode="External" /><Relationship Id="rId48" Type="http://schemas.openxmlformats.org/officeDocument/2006/relationships/hyperlink" Target="https://podminky.urs.cz/item/CS_URS_2024_01/762395000" TargetMode="External" /><Relationship Id="rId49" Type="http://schemas.openxmlformats.org/officeDocument/2006/relationships/hyperlink" Target="https://podminky.urs.cz/item/CS_URS_2024_01/998762104" TargetMode="External" /><Relationship Id="rId50" Type="http://schemas.openxmlformats.org/officeDocument/2006/relationships/hyperlink" Target="https://podminky.urs.cz/item/CS_URS_2024_01/763164557" TargetMode="External" /><Relationship Id="rId51" Type="http://schemas.openxmlformats.org/officeDocument/2006/relationships/hyperlink" Target="https://podminky.urs.cz/item/CS_URS_2024_01/763172411" TargetMode="External" /><Relationship Id="rId52" Type="http://schemas.openxmlformats.org/officeDocument/2006/relationships/hyperlink" Target="https://podminky.urs.cz/item/CS_URS_2024_01/998763304" TargetMode="External" /><Relationship Id="rId53" Type="http://schemas.openxmlformats.org/officeDocument/2006/relationships/hyperlink" Target="https://podminky.urs.cz/item/CS_URS_2024_01/767881118" TargetMode="External" /><Relationship Id="rId54" Type="http://schemas.openxmlformats.org/officeDocument/2006/relationships/hyperlink" Target="https://podminky.urs.cz/item/CS_URS_2024_01/998767104" TargetMode="External" /><Relationship Id="rId5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420001" TargetMode="External" /><Relationship Id="rId2" Type="http://schemas.openxmlformats.org/officeDocument/2006/relationships/hyperlink" Target="https://podminky.urs.cz/item/CS_URS_2024_01/741420022" TargetMode="External" /><Relationship Id="rId3" Type="http://schemas.openxmlformats.org/officeDocument/2006/relationships/hyperlink" Target="https://podminky.urs.cz/item/CS_URS_2024_01/741420041" TargetMode="External" /><Relationship Id="rId4" Type="http://schemas.openxmlformats.org/officeDocument/2006/relationships/hyperlink" Target="https://podminky.urs.cz/item/CS_URS_2024_01/741420054" TargetMode="External" /><Relationship Id="rId5" Type="http://schemas.openxmlformats.org/officeDocument/2006/relationships/hyperlink" Target="https://podminky.urs.cz/item/CS_URS_2024_01/998741114" TargetMode="External" /><Relationship Id="rId6" Type="http://schemas.openxmlformats.org/officeDocument/2006/relationships/hyperlink" Target="https://podminky.urs.cz/item/CS_URS_2024_01/741430012" TargetMode="External" /><Relationship Id="rId7" Type="http://schemas.openxmlformats.org/officeDocument/2006/relationships/hyperlink" Target="https://podminky.urs.cz/item/CS_URS_2024_01/741810002" TargetMode="External" /><Relationship Id="rId8" Type="http://schemas.openxmlformats.org/officeDocument/2006/relationships/hyperlink" Target="https://podminky.urs.cz/item/CS_URS_2024_01/741820001" TargetMode="External" /><Relationship Id="rId9" Type="http://schemas.openxmlformats.org/officeDocument/2006/relationships/hyperlink" Target="https://podminky.urs.cz/item/CS_URS_2024_01/741110141" TargetMode="External" /><Relationship Id="rId10" Type="http://schemas.openxmlformats.org/officeDocument/2006/relationships/hyperlink" Target="https://podminky.urs.cz/item/CS_URS_2024_01/741120001" TargetMode="External" /><Relationship Id="rId11" Type="http://schemas.openxmlformats.org/officeDocument/2006/relationships/hyperlink" Target="https://podminky.urs.cz/item/CS_URS_2024_01/741430011" TargetMode="External" /><Relationship Id="rId12" Type="http://schemas.openxmlformats.org/officeDocument/2006/relationships/hyperlink" Target="https://podminky.urs.cz/item/CS_URS_2024_01/741420002" TargetMode="External" /><Relationship Id="rId13" Type="http://schemas.openxmlformats.org/officeDocument/2006/relationships/hyperlink" Target="https://podminky.urs.cz/item/CS_URS_2024_01/741421811" TargetMode="External" /><Relationship Id="rId14" Type="http://schemas.openxmlformats.org/officeDocument/2006/relationships/hyperlink" Target="https://podminky.urs.cz/item/CS_URS_2024_01/741421821" TargetMode="External" /><Relationship Id="rId15" Type="http://schemas.openxmlformats.org/officeDocument/2006/relationships/hyperlink" Target="https://podminky.urs.cz/item/CS_URS_2024_01/741421843" TargetMode="External" /><Relationship Id="rId16" Type="http://schemas.openxmlformats.org/officeDocument/2006/relationships/hyperlink" Target="https://podminky.urs.cz/item/CS_URS_2024_01/741421845" TargetMode="External" /><Relationship Id="rId17" Type="http://schemas.openxmlformats.org/officeDocument/2006/relationships/hyperlink" Target="https://podminky.urs.cz/item/CS_URS_2024_01/741421855" TargetMode="External" /><Relationship Id="rId18" Type="http://schemas.openxmlformats.org/officeDocument/2006/relationships/hyperlink" Target="https://podminky.urs.cz/item/CS_URS_2024_01/741421863" TargetMode="External" /><Relationship Id="rId1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49101112" TargetMode="External" /><Relationship Id="rId2" Type="http://schemas.openxmlformats.org/officeDocument/2006/relationships/hyperlink" Target="https://podminky.urs.cz/item/CS_URS_2024_01/965042241" TargetMode="External" /><Relationship Id="rId3" Type="http://schemas.openxmlformats.org/officeDocument/2006/relationships/hyperlink" Target="https://podminky.urs.cz/item/CS_URS_2024_01/997013119" TargetMode="External" /><Relationship Id="rId4" Type="http://schemas.openxmlformats.org/officeDocument/2006/relationships/hyperlink" Target="https://podminky.urs.cz/item/CS_URS_2024_01/997013501" TargetMode="External" /><Relationship Id="rId5" Type="http://schemas.openxmlformats.org/officeDocument/2006/relationships/hyperlink" Target="https://podminky.urs.cz/item/CS_URS_2024_01/997013509" TargetMode="External" /><Relationship Id="rId6" Type="http://schemas.openxmlformats.org/officeDocument/2006/relationships/hyperlink" Target="https://podminky.urs.cz/item/CS_URS_2024_01/997013609" TargetMode="External" /><Relationship Id="rId7" Type="http://schemas.openxmlformats.org/officeDocument/2006/relationships/hyperlink" Target="https://podminky.urs.cz/item/CS_URS_2024_01/997013814" TargetMode="External" /><Relationship Id="rId8" Type="http://schemas.openxmlformats.org/officeDocument/2006/relationships/hyperlink" Target="https://podminky.urs.cz/item/CS_URS_2024_01/712363823" TargetMode="External" /><Relationship Id="rId9" Type="http://schemas.openxmlformats.org/officeDocument/2006/relationships/hyperlink" Target="https://podminky.urs.cz/item/CS_URS_2024_01/712861803" TargetMode="External" /><Relationship Id="rId10" Type="http://schemas.openxmlformats.org/officeDocument/2006/relationships/hyperlink" Target="https://podminky.urs.cz/item/CS_URS_2024_01/712331801" TargetMode="External" /><Relationship Id="rId11" Type="http://schemas.openxmlformats.org/officeDocument/2006/relationships/hyperlink" Target="https://podminky.urs.cz/item/CS_URS_2024_01/712340831" TargetMode="External" /><Relationship Id="rId12" Type="http://schemas.openxmlformats.org/officeDocument/2006/relationships/hyperlink" Target="https://podminky.urs.cz/item/CS_URS_2024_01/712800843" TargetMode="External" /><Relationship Id="rId13" Type="http://schemas.openxmlformats.org/officeDocument/2006/relationships/hyperlink" Target="https://podminky.urs.cz/item/CS_URS_2024_01/712300854" TargetMode="External" /><Relationship Id="rId14" Type="http://schemas.openxmlformats.org/officeDocument/2006/relationships/hyperlink" Target="https://podminky.urs.cz/item/CS_URS_2024_01/713130841" TargetMode="External" /><Relationship Id="rId15" Type="http://schemas.openxmlformats.org/officeDocument/2006/relationships/hyperlink" Target="https://podminky.urs.cz/item/CS_URS_2024_01/713140851" TargetMode="External" /><Relationship Id="rId16" Type="http://schemas.openxmlformats.org/officeDocument/2006/relationships/hyperlink" Target="https://podminky.urs.cz/item/CS_URS_2024_01/721210824" TargetMode="External" /><Relationship Id="rId17" Type="http://schemas.openxmlformats.org/officeDocument/2006/relationships/hyperlink" Target="https://podminky.urs.cz/item/CS_URS_2024_01/764002841" TargetMode="External" /><Relationship Id="rId18" Type="http://schemas.openxmlformats.org/officeDocument/2006/relationships/hyperlink" Target="https://podminky.urs.cz/item/CS_URS_2024_01/765192001" TargetMode="External" /><Relationship Id="rId1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49101112" TargetMode="External" /><Relationship Id="rId2" Type="http://schemas.openxmlformats.org/officeDocument/2006/relationships/hyperlink" Target="https://podminky.urs.cz/item/CS_URS_2024_01/998011004" TargetMode="External" /><Relationship Id="rId3" Type="http://schemas.openxmlformats.org/officeDocument/2006/relationships/hyperlink" Target="https://podminky.urs.cz/item/CS_URS_2024_01/712311101" TargetMode="External" /><Relationship Id="rId4" Type="http://schemas.openxmlformats.org/officeDocument/2006/relationships/hyperlink" Target="https://podminky.urs.cz/item/CS_URS_2024_01/712811101" TargetMode="External" /><Relationship Id="rId5" Type="http://schemas.openxmlformats.org/officeDocument/2006/relationships/hyperlink" Target="https://podminky.urs.cz/item/CS_URS_2024_01/712331111" TargetMode="External" /><Relationship Id="rId6" Type="http://schemas.openxmlformats.org/officeDocument/2006/relationships/hyperlink" Target="https://podminky.urs.cz/item/CS_URS_2024_01/712341559" TargetMode="External" /><Relationship Id="rId7" Type="http://schemas.openxmlformats.org/officeDocument/2006/relationships/hyperlink" Target="https://podminky.urs.cz/item/CS_URS_2024_01/712841559" TargetMode="External" /><Relationship Id="rId8" Type="http://schemas.openxmlformats.org/officeDocument/2006/relationships/hyperlink" Target="https://podminky.urs.cz/item/CS_URS_2024_01/712391171" TargetMode="External" /><Relationship Id="rId9" Type="http://schemas.openxmlformats.org/officeDocument/2006/relationships/hyperlink" Target="https://podminky.urs.cz/item/CS_URS_2024_01/712391172" TargetMode="External" /><Relationship Id="rId10" Type="http://schemas.openxmlformats.org/officeDocument/2006/relationships/hyperlink" Target="https://podminky.urs.cz/item/CS_URS_2024_01/712363632" TargetMode="External" /><Relationship Id="rId11" Type="http://schemas.openxmlformats.org/officeDocument/2006/relationships/hyperlink" Target="https://podminky.urs.cz/item/CS_URS_2024_01/712861703" TargetMode="External" /><Relationship Id="rId12" Type="http://schemas.openxmlformats.org/officeDocument/2006/relationships/hyperlink" Target="https://podminky.urs.cz/item/CS_URS_2024_01/712363352" TargetMode="External" /><Relationship Id="rId13" Type="http://schemas.openxmlformats.org/officeDocument/2006/relationships/hyperlink" Target="https://podminky.urs.cz/item/CS_URS_2024_01/712363353" TargetMode="External" /><Relationship Id="rId14" Type="http://schemas.openxmlformats.org/officeDocument/2006/relationships/hyperlink" Target="https://podminky.urs.cz/item/CS_URS_2024_01/712363358" TargetMode="External" /><Relationship Id="rId15" Type="http://schemas.openxmlformats.org/officeDocument/2006/relationships/hyperlink" Target="https://podminky.urs.cz/item/CS_URS_2024_01/712363384" TargetMode="External" /><Relationship Id="rId16" Type="http://schemas.openxmlformats.org/officeDocument/2006/relationships/hyperlink" Target="https://podminky.urs.cz/item/CS_URS_2024_01/712363115" TargetMode="External" /><Relationship Id="rId17" Type="http://schemas.openxmlformats.org/officeDocument/2006/relationships/hyperlink" Target="https://podminky.urs.cz/item/CS_URS_2024_01/998712104" TargetMode="External" /><Relationship Id="rId18" Type="http://schemas.openxmlformats.org/officeDocument/2006/relationships/hyperlink" Target="https://podminky.urs.cz/item/CS_URS_2024_01/713131241" TargetMode="External" /><Relationship Id="rId19" Type="http://schemas.openxmlformats.org/officeDocument/2006/relationships/hyperlink" Target="https://podminky.urs.cz/item/CS_URS_2024_01/713141138" TargetMode="External" /><Relationship Id="rId20" Type="http://schemas.openxmlformats.org/officeDocument/2006/relationships/hyperlink" Target="https://podminky.urs.cz/item/CS_URS_2024_01/713141336" TargetMode="External" /><Relationship Id="rId21" Type="http://schemas.openxmlformats.org/officeDocument/2006/relationships/hyperlink" Target="https://podminky.urs.cz/item/CS_URS_2024_01/713141138" TargetMode="External" /><Relationship Id="rId22" Type="http://schemas.openxmlformats.org/officeDocument/2006/relationships/hyperlink" Target="https://podminky.urs.cz/item/CS_URS_2024_01/713141336" TargetMode="External" /><Relationship Id="rId23" Type="http://schemas.openxmlformats.org/officeDocument/2006/relationships/hyperlink" Target="https://podminky.urs.cz/item/CS_URS_2024_01/713141356" TargetMode="External" /><Relationship Id="rId24" Type="http://schemas.openxmlformats.org/officeDocument/2006/relationships/hyperlink" Target="https://podminky.urs.cz/item/CS_URS_2024_01/998713104" TargetMode="External" /><Relationship Id="rId25" Type="http://schemas.openxmlformats.org/officeDocument/2006/relationships/hyperlink" Target="https://podminky.urs.cz/item/CS_URS_2024_01/721239114" TargetMode="External" /><Relationship Id="rId26" Type="http://schemas.openxmlformats.org/officeDocument/2006/relationships/hyperlink" Target="https://podminky.urs.cz/item/CS_URS_2024_01/998721104" TargetMode="External" /><Relationship Id="rId27" Type="http://schemas.openxmlformats.org/officeDocument/2006/relationships/hyperlink" Target="https://podminky.urs.cz/item/CS_URS_2024_01/762395000" TargetMode="External" /><Relationship Id="rId28" Type="http://schemas.openxmlformats.org/officeDocument/2006/relationships/hyperlink" Target="https://podminky.urs.cz/item/CS_URS_2024_01/998762114" TargetMode="External" /><Relationship Id="rId29" Type="http://schemas.openxmlformats.org/officeDocument/2006/relationships/hyperlink" Target="https://podminky.urs.cz/item/CS_URS_2024_01/763164557" TargetMode="External" /><Relationship Id="rId30" Type="http://schemas.openxmlformats.org/officeDocument/2006/relationships/hyperlink" Target="https://podminky.urs.cz/item/CS_URS_2024_01/763172411" TargetMode="External" /><Relationship Id="rId31" Type="http://schemas.openxmlformats.org/officeDocument/2006/relationships/hyperlink" Target="https://podminky.urs.cz/item/CS_URS_2024_01/998763304" TargetMode="External" /><Relationship Id="rId32" Type="http://schemas.openxmlformats.org/officeDocument/2006/relationships/hyperlink" Target="https://podminky.urs.cz/item/CS_URS_2024_01/764314612" TargetMode="External" /><Relationship Id="rId33" Type="http://schemas.openxmlformats.org/officeDocument/2006/relationships/hyperlink" Target="https://podminky.urs.cz/item/CS_URS_2024_01/998764104" TargetMode="External" /><Relationship Id="rId34" Type="http://schemas.openxmlformats.org/officeDocument/2006/relationships/hyperlink" Target="https://podminky.urs.cz/item/CS_URS_2024_01/767881112" TargetMode="External" /><Relationship Id="rId35" Type="http://schemas.openxmlformats.org/officeDocument/2006/relationships/hyperlink" Target="https://podminky.urs.cz/item/CS_URS_2024_01/767881118" TargetMode="External" /><Relationship Id="rId36" Type="http://schemas.openxmlformats.org/officeDocument/2006/relationships/hyperlink" Target="https://podminky.urs.cz/item/CS_URS_2024_01/998767104" TargetMode="External" /><Relationship Id="rId37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420001" TargetMode="External" /><Relationship Id="rId2" Type="http://schemas.openxmlformats.org/officeDocument/2006/relationships/hyperlink" Target="https://podminky.urs.cz/item/CS_URS_2024_01/741420022" TargetMode="External" /><Relationship Id="rId3" Type="http://schemas.openxmlformats.org/officeDocument/2006/relationships/hyperlink" Target="https://podminky.urs.cz/item/CS_URS_2024_01/741420041" TargetMode="External" /><Relationship Id="rId4" Type="http://schemas.openxmlformats.org/officeDocument/2006/relationships/hyperlink" Target="https://podminky.urs.cz/item/CS_URS_2024_01/741420054" TargetMode="External" /><Relationship Id="rId5" Type="http://schemas.openxmlformats.org/officeDocument/2006/relationships/hyperlink" Target="https://podminky.urs.cz/item/CS_URS_2024_01/741430005" TargetMode="External" /><Relationship Id="rId6" Type="http://schemas.openxmlformats.org/officeDocument/2006/relationships/hyperlink" Target="https://podminky.urs.cz/item/CS_URS_2024_01/741430012" TargetMode="External" /><Relationship Id="rId7" Type="http://schemas.openxmlformats.org/officeDocument/2006/relationships/hyperlink" Target="https://podminky.urs.cz/item/CS_URS_2024_01/741810002" TargetMode="External" /><Relationship Id="rId8" Type="http://schemas.openxmlformats.org/officeDocument/2006/relationships/hyperlink" Target="https://podminky.urs.cz/item/CS_URS_2024_01/741820001" TargetMode="External" /><Relationship Id="rId9" Type="http://schemas.openxmlformats.org/officeDocument/2006/relationships/hyperlink" Target="https://podminky.urs.cz/item/CS_URS_2024_01/998741114" TargetMode="External" /><Relationship Id="rId10" Type="http://schemas.openxmlformats.org/officeDocument/2006/relationships/hyperlink" Target="https://podminky.urs.cz/item/CS_URS_2024_01/741421811" TargetMode="External" /><Relationship Id="rId11" Type="http://schemas.openxmlformats.org/officeDocument/2006/relationships/hyperlink" Target="https://podminky.urs.cz/item/CS_URS_2024_01/741421821" TargetMode="External" /><Relationship Id="rId12" Type="http://schemas.openxmlformats.org/officeDocument/2006/relationships/hyperlink" Target="https://podminky.urs.cz/item/CS_URS_2024_01/741421843" TargetMode="External" /><Relationship Id="rId13" Type="http://schemas.openxmlformats.org/officeDocument/2006/relationships/hyperlink" Target="https://podminky.urs.cz/item/CS_URS_2024_01/741421845" TargetMode="External" /><Relationship Id="rId14" Type="http://schemas.openxmlformats.org/officeDocument/2006/relationships/hyperlink" Target="https://podminky.urs.cz/item/CS_URS_2024_01/741421855" TargetMode="External" /><Relationship Id="rId15" Type="http://schemas.openxmlformats.org/officeDocument/2006/relationships/hyperlink" Target="https://podminky.urs.cz/item/CS_URS_2024_01/741421863" TargetMode="External" /><Relationship Id="rId16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37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0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55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56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57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58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57</v>
      </c>
      <c r="AI60" s="43"/>
      <c r="AJ60" s="43"/>
      <c r="AK60" s="43"/>
      <c r="AL60" s="43"/>
      <c r="AM60" s="65" t="s">
        <v>58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59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60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57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58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57</v>
      </c>
      <c r="AI75" s="43"/>
      <c r="AJ75" s="43"/>
      <c r="AK75" s="43"/>
      <c r="AL75" s="43"/>
      <c r="AM75" s="65" t="s">
        <v>58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61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24-006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Nemocnice Jihlava - oprava střešního pláště interního pavilonu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21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město Jihlava, areál Nemocnice Jihlava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23</v>
      </c>
      <c r="AJ87" s="41"/>
      <c r="AK87" s="41"/>
      <c r="AL87" s="41"/>
      <c r="AM87" s="80" t="str">
        <f>IF(AN8= "","",AN8)</f>
        <v>4. 7. 2024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25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Kraj Vysočina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33</v>
      </c>
      <c r="AJ89" s="41"/>
      <c r="AK89" s="41"/>
      <c r="AL89" s="41"/>
      <c r="AM89" s="81" t="str">
        <f>IF(E17="","",E17)</f>
        <v>PROJEKT CENTRUM NOVA s.r.o.</v>
      </c>
      <c r="AN89" s="72"/>
      <c r="AO89" s="72"/>
      <c r="AP89" s="72"/>
      <c r="AQ89" s="41"/>
      <c r="AR89" s="45"/>
      <c r="AS89" s="82" t="s">
        <v>62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31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38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63</v>
      </c>
      <c r="D92" s="95"/>
      <c r="E92" s="95"/>
      <c r="F92" s="95"/>
      <c r="G92" s="95"/>
      <c r="H92" s="96"/>
      <c r="I92" s="97" t="s">
        <v>64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65</v>
      </c>
      <c r="AH92" s="95"/>
      <c r="AI92" s="95"/>
      <c r="AJ92" s="95"/>
      <c r="AK92" s="95"/>
      <c r="AL92" s="95"/>
      <c r="AM92" s="95"/>
      <c r="AN92" s="97" t="s">
        <v>66</v>
      </c>
      <c r="AO92" s="95"/>
      <c r="AP92" s="99"/>
      <c r="AQ92" s="100" t="s">
        <v>67</v>
      </c>
      <c r="AR92" s="45"/>
      <c r="AS92" s="101" t="s">
        <v>68</v>
      </c>
      <c r="AT92" s="102" t="s">
        <v>69</v>
      </c>
      <c r="AU92" s="102" t="s">
        <v>70</v>
      </c>
      <c r="AV92" s="102" t="s">
        <v>71</v>
      </c>
      <c r="AW92" s="102" t="s">
        <v>72</v>
      </c>
      <c r="AX92" s="102" t="s">
        <v>73</v>
      </c>
      <c r="AY92" s="102" t="s">
        <v>74</v>
      </c>
      <c r="AZ92" s="102" t="s">
        <v>75</v>
      </c>
      <c r="BA92" s="102" t="s">
        <v>76</v>
      </c>
      <c r="BB92" s="102" t="s">
        <v>77</v>
      </c>
      <c r="BC92" s="102" t="s">
        <v>78</v>
      </c>
      <c r="BD92" s="103" t="s">
        <v>79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80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ROUND(AG95+AG97,2)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ROUND(AS95+AS97,2)</f>
        <v>0</v>
      </c>
      <c r="AT94" s="115">
        <f>ROUND(SUM(AV94:AW94),2)</f>
        <v>0</v>
      </c>
      <c r="AU94" s="116">
        <f>ROUND(AU95+AU97,5)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ROUND(AZ95+AZ97,2)</f>
        <v>0</v>
      </c>
      <c r="BA94" s="115">
        <f>ROUND(BA95+BA97,2)</f>
        <v>0</v>
      </c>
      <c r="BB94" s="115">
        <f>ROUND(BB95+BB97,2)</f>
        <v>0</v>
      </c>
      <c r="BC94" s="115">
        <f>ROUND(BC95+BC97,2)</f>
        <v>0</v>
      </c>
      <c r="BD94" s="117">
        <f>ROUND(BD95+BD97,2)</f>
        <v>0</v>
      </c>
      <c r="BE94" s="6"/>
      <c r="BS94" s="118" t="s">
        <v>81</v>
      </c>
      <c r="BT94" s="118" t="s">
        <v>82</v>
      </c>
      <c r="BU94" s="119" t="s">
        <v>83</v>
      </c>
      <c r="BV94" s="118" t="s">
        <v>84</v>
      </c>
      <c r="BW94" s="118" t="s">
        <v>5</v>
      </c>
      <c r="BX94" s="118" t="s">
        <v>85</v>
      </c>
      <c r="CL94" s="118" t="s">
        <v>19</v>
      </c>
    </row>
    <row r="95" s="7" customFormat="1" ht="16.5" customHeight="1">
      <c r="A95" s="7"/>
      <c r="B95" s="120"/>
      <c r="C95" s="121"/>
      <c r="D95" s="122" t="s">
        <v>86</v>
      </c>
      <c r="E95" s="122"/>
      <c r="F95" s="122"/>
      <c r="G95" s="122"/>
      <c r="H95" s="122"/>
      <c r="I95" s="123"/>
      <c r="J95" s="122" t="s">
        <v>87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ROUND(AG96,2)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88</v>
      </c>
      <c r="AR95" s="127"/>
      <c r="AS95" s="128">
        <f>ROUND(AS96,2)</f>
        <v>0</v>
      </c>
      <c r="AT95" s="129">
        <f>ROUND(SUM(AV95:AW95),2)</f>
        <v>0</v>
      </c>
      <c r="AU95" s="130">
        <f>ROUND(AU96,5)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ROUND(AZ96,2)</f>
        <v>0</v>
      </c>
      <c r="BA95" s="129">
        <f>ROUND(BA96,2)</f>
        <v>0</v>
      </c>
      <c r="BB95" s="129">
        <f>ROUND(BB96,2)</f>
        <v>0</v>
      </c>
      <c r="BC95" s="129">
        <f>ROUND(BC96,2)</f>
        <v>0</v>
      </c>
      <c r="BD95" s="131">
        <f>ROUND(BD96,2)</f>
        <v>0</v>
      </c>
      <c r="BE95" s="7"/>
      <c r="BS95" s="132" t="s">
        <v>81</v>
      </c>
      <c r="BT95" s="132" t="s">
        <v>89</v>
      </c>
      <c r="BU95" s="132" t="s">
        <v>83</v>
      </c>
      <c r="BV95" s="132" t="s">
        <v>84</v>
      </c>
      <c r="BW95" s="132" t="s">
        <v>90</v>
      </c>
      <c r="BX95" s="132" t="s">
        <v>5</v>
      </c>
      <c r="CL95" s="132" t="s">
        <v>1</v>
      </c>
      <c r="CM95" s="132" t="s">
        <v>91</v>
      </c>
    </row>
    <row r="96" s="4" customFormat="1" ht="16.5" customHeight="1">
      <c r="A96" s="133" t="s">
        <v>92</v>
      </c>
      <c r="B96" s="71"/>
      <c r="C96" s="134"/>
      <c r="D96" s="134"/>
      <c r="E96" s="135" t="s">
        <v>86</v>
      </c>
      <c r="F96" s="135"/>
      <c r="G96" s="135"/>
      <c r="H96" s="135"/>
      <c r="I96" s="135"/>
      <c r="J96" s="134"/>
      <c r="K96" s="135" t="s">
        <v>87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'VRN - Vedlejší a ostatní 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93</v>
      </c>
      <c r="AR96" s="73"/>
      <c r="AS96" s="138">
        <v>0</v>
      </c>
      <c r="AT96" s="139">
        <f>ROUND(SUM(AV96:AW96),2)</f>
        <v>0</v>
      </c>
      <c r="AU96" s="140">
        <f>'VRN - Vedlejší a ostatní ...'!P122</f>
        <v>0</v>
      </c>
      <c r="AV96" s="139">
        <f>'VRN - Vedlejší a ostatní ...'!J35</f>
        <v>0</v>
      </c>
      <c r="AW96" s="139">
        <f>'VRN - Vedlejší a ostatní ...'!J36</f>
        <v>0</v>
      </c>
      <c r="AX96" s="139">
        <f>'VRN - Vedlejší a ostatní ...'!J37</f>
        <v>0</v>
      </c>
      <c r="AY96" s="139">
        <f>'VRN - Vedlejší a ostatní ...'!J38</f>
        <v>0</v>
      </c>
      <c r="AZ96" s="139">
        <f>'VRN - Vedlejší a ostatní ...'!F35</f>
        <v>0</v>
      </c>
      <c r="BA96" s="139">
        <f>'VRN - Vedlejší a ostatní ...'!F36</f>
        <v>0</v>
      </c>
      <c r="BB96" s="139">
        <f>'VRN - Vedlejší a ostatní ...'!F37</f>
        <v>0</v>
      </c>
      <c r="BC96" s="139">
        <f>'VRN - Vedlejší a ostatní ...'!F38</f>
        <v>0</v>
      </c>
      <c r="BD96" s="141">
        <f>'VRN - Vedlejší a ostatní ...'!F39</f>
        <v>0</v>
      </c>
      <c r="BE96" s="4"/>
      <c r="BT96" s="142" t="s">
        <v>91</v>
      </c>
      <c r="BV96" s="142" t="s">
        <v>84</v>
      </c>
      <c r="BW96" s="142" t="s">
        <v>94</v>
      </c>
      <c r="BX96" s="142" t="s">
        <v>90</v>
      </c>
      <c r="CL96" s="142" t="s">
        <v>19</v>
      </c>
    </row>
    <row r="97" s="7" customFormat="1" ht="16.5" customHeight="1">
      <c r="A97" s="7"/>
      <c r="B97" s="120"/>
      <c r="C97" s="121"/>
      <c r="D97" s="122" t="s">
        <v>95</v>
      </c>
      <c r="E97" s="122"/>
      <c r="F97" s="122"/>
      <c r="G97" s="122"/>
      <c r="H97" s="122"/>
      <c r="I97" s="123"/>
      <c r="J97" s="122" t="s">
        <v>96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ROUND(AG98+AG102,2)</f>
        <v>0</v>
      </c>
      <c r="AH97" s="123"/>
      <c r="AI97" s="123"/>
      <c r="AJ97" s="123"/>
      <c r="AK97" s="123"/>
      <c r="AL97" s="123"/>
      <c r="AM97" s="123"/>
      <c r="AN97" s="125">
        <f>SUM(AG97,AT97)</f>
        <v>0</v>
      </c>
      <c r="AO97" s="123"/>
      <c r="AP97" s="123"/>
      <c r="AQ97" s="126" t="s">
        <v>97</v>
      </c>
      <c r="AR97" s="127"/>
      <c r="AS97" s="128">
        <f>ROUND(AS98+AS102,2)</f>
        <v>0</v>
      </c>
      <c r="AT97" s="129">
        <f>ROUND(SUM(AV97:AW97),2)</f>
        <v>0</v>
      </c>
      <c r="AU97" s="130">
        <f>ROUND(AU98+AU102,5)</f>
        <v>0</v>
      </c>
      <c r="AV97" s="129">
        <f>ROUND(AZ97*L29,2)</f>
        <v>0</v>
      </c>
      <c r="AW97" s="129">
        <f>ROUND(BA97*L30,2)</f>
        <v>0</v>
      </c>
      <c r="AX97" s="129">
        <f>ROUND(BB97*L29,2)</f>
        <v>0</v>
      </c>
      <c r="AY97" s="129">
        <f>ROUND(BC97*L30,2)</f>
        <v>0</v>
      </c>
      <c r="AZ97" s="129">
        <f>ROUND(AZ98+AZ102,2)</f>
        <v>0</v>
      </c>
      <c r="BA97" s="129">
        <f>ROUND(BA98+BA102,2)</f>
        <v>0</v>
      </c>
      <c r="BB97" s="129">
        <f>ROUND(BB98+BB102,2)</f>
        <v>0</v>
      </c>
      <c r="BC97" s="129">
        <f>ROUND(BC98+BC102,2)</f>
        <v>0</v>
      </c>
      <c r="BD97" s="131">
        <f>ROUND(BD98+BD102,2)</f>
        <v>0</v>
      </c>
      <c r="BE97" s="7"/>
      <c r="BS97" s="132" t="s">
        <v>81</v>
      </c>
      <c r="BT97" s="132" t="s">
        <v>89</v>
      </c>
      <c r="BU97" s="132" t="s">
        <v>83</v>
      </c>
      <c r="BV97" s="132" t="s">
        <v>84</v>
      </c>
      <c r="BW97" s="132" t="s">
        <v>98</v>
      </c>
      <c r="BX97" s="132" t="s">
        <v>5</v>
      </c>
      <c r="CL97" s="132" t="s">
        <v>1</v>
      </c>
      <c r="CM97" s="132" t="s">
        <v>91</v>
      </c>
    </row>
    <row r="98" s="4" customFormat="1" ht="16.5" customHeight="1">
      <c r="A98" s="4"/>
      <c r="B98" s="71"/>
      <c r="C98" s="134"/>
      <c r="D98" s="134"/>
      <c r="E98" s="135" t="s">
        <v>99</v>
      </c>
      <c r="F98" s="135"/>
      <c r="G98" s="135"/>
      <c r="H98" s="135"/>
      <c r="I98" s="135"/>
      <c r="J98" s="134"/>
      <c r="K98" s="135" t="s">
        <v>100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43">
        <f>ROUND(SUM(AG99:AG101),2)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93</v>
      </c>
      <c r="AR98" s="73"/>
      <c r="AS98" s="138">
        <f>ROUND(SUM(AS99:AS101),2)</f>
        <v>0</v>
      </c>
      <c r="AT98" s="139">
        <f>ROUND(SUM(AV98:AW98),2)</f>
        <v>0</v>
      </c>
      <c r="AU98" s="140">
        <f>ROUND(SUM(AU99:AU101),5)</f>
        <v>0</v>
      </c>
      <c r="AV98" s="139">
        <f>ROUND(AZ98*L29,2)</f>
        <v>0</v>
      </c>
      <c r="AW98" s="139">
        <f>ROUND(BA98*L30,2)</f>
        <v>0</v>
      </c>
      <c r="AX98" s="139">
        <f>ROUND(BB98*L29,2)</f>
        <v>0</v>
      </c>
      <c r="AY98" s="139">
        <f>ROUND(BC98*L30,2)</f>
        <v>0</v>
      </c>
      <c r="AZ98" s="139">
        <f>ROUND(SUM(AZ99:AZ101),2)</f>
        <v>0</v>
      </c>
      <c r="BA98" s="139">
        <f>ROUND(SUM(BA99:BA101),2)</f>
        <v>0</v>
      </c>
      <c r="BB98" s="139">
        <f>ROUND(SUM(BB99:BB101),2)</f>
        <v>0</v>
      </c>
      <c r="BC98" s="139">
        <f>ROUND(SUM(BC99:BC101),2)</f>
        <v>0</v>
      </c>
      <c r="BD98" s="141">
        <f>ROUND(SUM(BD99:BD101),2)</f>
        <v>0</v>
      </c>
      <c r="BE98" s="4"/>
      <c r="BS98" s="142" t="s">
        <v>81</v>
      </c>
      <c r="BT98" s="142" t="s">
        <v>91</v>
      </c>
      <c r="BU98" s="142" t="s">
        <v>83</v>
      </c>
      <c r="BV98" s="142" t="s">
        <v>84</v>
      </c>
      <c r="BW98" s="142" t="s">
        <v>101</v>
      </c>
      <c r="BX98" s="142" t="s">
        <v>98</v>
      </c>
      <c r="CL98" s="142" t="s">
        <v>1</v>
      </c>
    </row>
    <row r="99" s="4" customFormat="1" ht="16.5" customHeight="1">
      <c r="A99" s="133" t="s">
        <v>92</v>
      </c>
      <c r="B99" s="71"/>
      <c r="C99" s="134"/>
      <c r="D99" s="134"/>
      <c r="E99" s="134"/>
      <c r="F99" s="135" t="s">
        <v>102</v>
      </c>
      <c r="G99" s="135"/>
      <c r="H99" s="135"/>
      <c r="I99" s="135"/>
      <c r="J99" s="135"/>
      <c r="K99" s="134"/>
      <c r="L99" s="135" t="s">
        <v>103</v>
      </c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'01-00 - Bourací práce'!J34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93</v>
      </c>
      <c r="AR99" s="73"/>
      <c r="AS99" s="138">
        <v>0</v>
      </c>
      <c r="AT99" s="139">
        <f>ROUND(SUM(AV99:AW99),2)</f>
        <v>0</v>
      </c>
      <c r="AU99" s="140">
        <f>'01-00 - Bourací práce'!P137</f>
        <v>0</v>
      </c>
      <c r="AV99" s="139">
        <f>'01-00 - Bourací práce'!J37</f>
        <v>0</v>
      </c>
      <c r="AW99" s="139">
        <f>'01-00 - Bourací práce'!J38</f>
        <v>0</v>
      </c>
      <c r="AX99" s="139">
        <f>'01-00 - Bourací práce'!J39</f>
        <v>0</v>
      </c>
      <c r="AY99" s="139">
        <f>'01-00 - Bourací práce'!J40</f>
        <v>0</v>
      </c>
      <c r="AZ99" s="139">
        <f>'01-00 - Bourací práce'!F37</f>
        <v>0</v>
      </c>
      <c r="BA99" s="139">
        <f>'01-00 - Bourací práce'!F38</f>
        <v>0</v>
      </c>
      <c r="BB99" s="139">
        <f>'01-00 - Bourací práce'!F39</f>
        <v>0</v>
      </c>
      <c r="BC99" s="139">
        <f>'01-00 - Bourací práce'!F40</f>
        <v>0</v>
      </c>
      <c r="BD99" s="141">
        <f>'01-00 - Bourací práce'!F41</f>
        <v>0</v>
      </c>
      <c r="BE99" s="4"/>
      <c r="BT99" s="142" t="s">
        <v>104</v>
      </c>
      <c r="BV99" s="142" t="s">
        <v>84</v>
      </c>
      <c r="BW99" s="142" t="s">
        <v>105</v>
      </c>
      <c r="BX99" s="142" t="s">
        <v>101</v>
      </c>
      <c r="CL99" s="142" t="s">
        <v>19</v>
      </c>
    </row>
    <row r="100" s="4" customFormat="1" ht="16.5" customHeight="1">
      <c r="A100" s="133" t="s">
        <v>92</v>
      </c>
      <c r="B100" s="71"/>
      <c r="C100" s="134"/>
      <c r="D100" s="134"/>
      <c r="E100" s="134"/>
      <c r="F100" s="135" t="s">
        <v>106</v>
      </c>
      <c r="G100" s="135"/>
      <c r="H100" s="135"/>
      <c r="I100" s="135"/>
      <c r="J100" s="135"/>
      <c r="K100" s="134"/>
      <c r="L100" s="135" t="s">
        <v>107</v>
      </c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'01-01 - Architektonicko -...'!J34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93</v>
      </c>
      <c r="AR100" s="73"/>
      <c r="AS100" s="138">
        <v>0</v>
      </c>
      <c r="AT100" s="139">
        <f>ROUND(SUM(AV100:AW100),2)</f>
        <v>0</v>
      </c>
      <c r="AU100" s="140">
        <f>'01-01 - Architektonicko -...'!P138</f>
        <v>0</v>
      </c>
      <c r="AV100" s="139">
        <f>'01-01 - Architektonicko -...'!J37</f>
        <v>0</v>
      </c>
      <c r="AW100" s="139">
        <f>'01-01 - Architektonicko -...'!J38</f>
        <v>0</v>
      </c>
      <c r="AX100" s="139">
        <f>'01-01 - Architektonicko -...'!J39</f>
        <v>0</v>
      </c>
      <c r="AY100" s="139">
        <f>'01-01 - Architektonicko -...'!J40</f>
        <v>0</v>
      </c>
      <c r="AZ100" s="139">
        <f>'01-01 - Architektonicko -...'!F37</f>
        <v>0</v>
      </c>
      <c r="BA100" s="139">
        <f>'01-01 - Architektonicko -...'!F38</f>
        <v>0</v>
      </c>
      <c r="BB100" s="139">
        <f>'01-01 - Architektonicko -...'!F39</f>
        <v>0</v>
      </c>
      <c r="BC100" s="139">
        <f>'01-01 - Architektonicko -...'!F40</f>
        <v>0</v>
      </c>
      <c r="BD100" s="141">
        <f>'01-01 - Architektonicko -...'!F41</f>
        <v>0</v>
      </c>
      <c r="BE100" s="4"/>
      <c r="BT100" s="142" t="s">
        <v>104</v>
      </c>
      <c r="BV100" s="142" t="s">
        <v>84</v>
      </c>
      <c r="BW100" s="142" t="s">
        <v>108</v>
      </c>
      <c r="BX100" s="142" t="s">
        <v>101</v>
      </c>
      <c r="CL100" s="142" t="s">
        <v>19</v>
      </c>
    </row>
    <row r="101" s="4" customFormat="1" ht="16.5" customHeight="1">
      <c r="A101" s="133" t="s">
        <v>92</v>
      </c>
      <c r="B101" s="71"/>
      <c r="C101" s="134"/>
      <c r="D101" s="134"/>
      <c r="E101" s="134"/>
      <c r="F101" s="135" t="s">
        <v>109</v>
      </c>
      <c r="G101" s="135"/>
      <c r="H101" s="135"/>
      <c r="I101" s="135"/>
      <c r="J101" s="135"/>
      <c r="K101" s="134"/>
      <c r="L101" s="135" t="s">
        <v>110</v>
      </c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'01-02 - Bleskosvod'!J34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93</v>
      </c>
      <c r="AR101" s="73"/>
      <c r="AS101" s="138">
        <v>0</v>
      </c>
      <c r="AT101" s="139">
        <f>ROUND(SUM(AV101:AW101),2)</f>
        <v>0</v>
      </c>
      <c r="AU101" s="140">
        <f>'01-02 - Bleskosvod'!P128</f>
        <v>0</v>
      </c>
      <c r="AV101" s="139">
        <f>'01-02 - Bleskosvod'!J37</f>
        <v>0</v>
      </c>
      <c r="AW101" s="139">
        <f>'01-02 - Bleskosvod'!J38</f>
        <v>0</v>
      </c>
      <c r="AX101" s="139">
        <f>'01-02 - Bleskosvod'!J39</f>
        <v>0</v>
      </c>
      <c r="AY101" s="139">
        <f>'01-02 - Bleskosvod'!J40</f>
        <v>0</v>
      </c>
      <c r="AZ101" s="139">
        <f>'01-02 - Bleskosvod'!F37</f>
        <v>0</v>
      </c>
      <c r="BA101" s="139">
        <f>'01-02 - Bleskosvod'!F38</f>
        <v>0</v>
      </c>
      <c r="BB101" s="139">
        <f>'01-02 - Bleskosvod'!F39</f>
        <v>0</v>
      </c>
      <c r="BC101" s="139">
        <f>'01-02 - Bleskosvod'!F40</f>
        <v>0</v>
      </c>
      <c r="BD101" s="141">
        <f>'01-02 - Bleskosvod'!F41</f>
        <v>0</v>
      </c>
      <c r="BE101" s="4"/>
      <c r="BT101" s="142" t="s">
        <v>104</v>
      </c>
      <c r="BV101" s="142" t="s">
        <v>84</v>
      </c>
      <c r="BW101" s="142" t="s">
        <v>111</v>
      </c>
      <c r="BX101" s="142" t="s">
        <v>101</v>
      </c>
      <c r="CL101" s="142" t="s">
        <v>19</v>
      </c>
    </row>
    <row r="102" s="4" customFormat="1" ht="16.5" customHeight="1">
      <c r="A102" s="4"/>
      <c r="B102" s="71"/>
      <c r="C102" s="134"/>
      <c r="D102" s="134"/>
      <c r="E102" s="135" t="s">
        <v>112</v>
      </c>
      <c r="F102" s="135"/>
      <c r="G102" s="135"/>
      <c r="H102" s="135"/>
      <c r="I102" s="135"/>
      <c r="J102" s="134"/>
      <c r="K102" s="135" t="s">
        <v>113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43">
        <f>ROUND(SUM(AG103:AG105),2)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93</v>
      </c>
      <c r="AR102" s="73"/>
      <c r="AS102" s="138">
        <f>ROUND(SUM(AS103:AS105),2)</f>
        <v>0</v>
      </c>
      <c r="AT102" s="139">
        <f>ROUND(SUM(AV102:AW102),2)</f>
        <v>0</v>
      </c>
      <c r="AU102" s="140">
        <f>ROUND(SUM(AU103:AU105),5)</f>
        <v>0</v>
      </c>
      <c r="AV102" s="139">
        <f>ROUND(AZ102*L29,2)</f>
        <v>0</v>
      </c>
      <c r="AW102" s="139">
        <f>ROUND(BA102*L30,2)</f>
        <v>0</v>
      </c>
      <c r="AX102" s="139">
        <f>ROUND(BB102*L29,2)</f>
        <v>0</v>
      </c>
      <c r="AY102" s="139">
        <f>ROUND(BC102*L30,2)</f>
        <v>0</v>
      </c>
      <c r="AZ102" s="139">
        <f>ROUND(SUM(AZ103:AZ105),2)</f>
        <v>0</v>
      </c>
      <c r="BA102" s="139">
        <f>ROUND(SUM(BA103:BA105),2)</f>
        <v>0</v>
      </c>
      <c r="BB102" s="139">
        <f>ROUND(SUM(BB103:BB105),2)</f>
        <v>0</v>
      </c>
      <c r="BC102" s="139">
        <f>ROUND(SUM(BC103:BC105),2)</f>
        <v>0</v>
      </c>
      <c r="BD102" s="141">
        <f>ROUND(SUM(BD103:BD105),2)</f>
        <v>0</v>
      </c>
      <c r="BE102" s="4"/>
      <c r="BS102" s="142" t="s">
        <v>81</v>
      </c>
      <c r="BT102" s="142" t="s">
        <v>91</v>
      </c>
      <c r="BU102" s="142" t="s">
        <v>83</v>
      </c>
      <c r="BV102" s="142" t="s">
        <v>84</v>
      </c>
      <c r="BW102" s="142" t="s">
        <v>114</v>
      </c>
      <c r="BX102" s="142" t="s">
        <v>98</v>
      </c>
      <c r="CL102" s="142" t="s">
        <v>1</v>
      </c>
    </row>
    <row r="103" s="4" customFormat="1" ht="16.5" customHeight="1">
      <c r="A103" s="133" t="s">
        <v>92</v>
      </c>
      <c r="B103" s="71"/>
      <c r="C103" s="134"/>
      <c r="D103" s="134"/>
      <c r="E103" s="134"/>
      <c r="F103" s="135" t="s">
        <v>115</v>
      </c>
      <c r="G103" s="135"/>
      <c r="H103" s="135"/>
      <c r="I103" s="135"/>
      <c r="J103" s="135"/>
      <c r="K103" s="134"/>
      <c r="L103" s="135" t="s">
        <v>103</v>
      </c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'02-00 - Bourací práce'!J34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93</v>
      </c>
      <c r="AR103" s="73"/>
      <c r="AS103" s="138">
        <v>0</v>
      </c>
      <c r="AT103" s="139">
        <f>ROUND(SUM(AV103:AW103),2)</f>
        <v>0</v>
      </c>
      <c r="AU103" s="140">
        <f>'02-00 - Bourací práce'!P135</f>
        <v>0</v>
      </c>
      <c r="AV103" s="139">
        <f>'02-00 - Bourací práce'!J37</f>
        <v>0</v>
      </c>
      <c r="AW103" s="139">
        <f>'02-00 - Bourací práce'!J38</f>
        <v>0</v>
      </c>
      <c r="AX103" s="139">
        <f>'02-00 - Bourací práce'!J39</f>
        <v>0</v>
      </c>
      <c r="AY103" s="139">
        <f>'02-00 - Bourací práce'!J40</f>
        <v>0</v>
      </c>
      <c r="AZ103" s="139">
        <f>'02-00 - Bourací práce'!F37</f>
        <v>0</v>
      </c>
      <c r="BA103" s="139">
        <f>'02-00 - Bourací práce'!F38</f>
        <v>0</v>
      </c>
      <c r="BB103" s="139">
        <f>'02-00 - Bourací práce'!F39</f>
        <v>0</v>
      </c>
      <c r="BC103" s="139">
        <f>'02-00 - Bourací práce'!F40</f>
        <v>0</v>
      </c>
      <c r="BD103" s="141">
        <f>'02-00 - Bourací práce'!F41</f>
        <v>0</v>
      </c>
      <c r="BE103" s="4"/>
      <c r="BT103" s="142" t="s">
        <v>104</v>
      </c>
      <c r="BV103" s="142" t="s">
        <v>84</v>
      </c>
      <c r="BW103" s="142" t="s">
        <v>116</v>
      </c>
      <c r="BX103" s="142" t="s">
        <v>114</v>
      </c>
      <c r="CL103" s="142" t="s">
        <v>19</v>
      </c>
    </row>
    <row r="104" s="4" customFormat="1" ht="16.5" customHeight="1">
      <c r="A104" s="133" t="s">
        <v>92</v>
      </c>
      <c r="B104" s="71"/>
      <c r="C104" s="134"/>
      <c r="D104" s="134"/>
      <c r="E104" s="134"/>
      <c r="F104" s="135" t="s">
        <v>117</v>
      </c>
      <c r="G104" s="135"/>
      <c r="H104" s="135"/>
      <c r="I104" s="135"/>
      <c r="J104" s="135"/>
      <c r="K104" s="134"/>
      <c r="L104" s="135" t="s">
        <v>107</v>
      </c>
      <c r="M104" s="135"/>
      <c r="N104" s="135"/>
      <c r="O104" s="135"/>
      <c r="P104" s="135"/>
      <c r="Q104" s="135"/>
      <c r="R104" s="135"/>
      <c r="S104" s="135"/>
      <c r="T104" s="135"/>
      <c r="U104" s="135"/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6">
        <f>'02-01 - Architektonicko -...'!J34</f>
        <v>0</v>
      </c>
      <c r="AH104" s="134"/>
      <c r="AI104" s="134"/>
      <c r="AJ104" s="134"/>
      <c r="AK104" s="134"/>
      <c r="AL104" s="134"/>
      <c r="AM104" s="134"/>
      <c r="AN104" s="136">
        <f>SUM(AG104,AT104)</f>
        <v>0</v>
      </c>
      <c r="AO104" s="134"/>
      <c r="AP104" s="134"/>
      <c r="AQ104" s="137" t="s">
        <v>93</v>
      </c>
      <c r="AR104" s="73"/>
      <c r="AS104" s="138">
        <v>0</v>
      </c>
      <c r="AT104" s="139">
        <f>ROUND(SUM(AV104:AW104),2)</f>
        <v>0</v>
      </c>
      <c r="AU104" s="140">
        <f>'02-01 - Architektonicko -...'!P135</f>
        <v>0</v>
      </c>
      <c r="AV104" s="139">
        <f>'02-01 - Architektonicko -...'!J37</f>
        <v>0</v>
      </c>
      <c r="AW104" s="139">
        <f>'02-01 - Architektonicko -...'!J38</f>
        <v>0</v>
      </c>
      <c r="AX104" s="139">
        <f>'02-01 - Architektonicko -...'!J39</f>
        <v>0</v>
      </c>
      <c r="AY104" s="139">
        <f>'02-01 - Architektonicko -...'!J40</f>
        <v>0</v>
      </c>
      <c r="AZ104" s="139">
        <f>'02-01 - Architektonicko -...'!F37</f>
        <v>0</v>
      </c>
      <c r="BA104" s="139">
        <f>'02-01 - Architektonicko -...'!F38</f>
        <v>0</v>
      </c>
      <c r="BB104" s="139">
        <f>'02-01 - Architektonicko -...'!F39</f>
        <v>0</v>
      </c>
      <c r="BC104" s="139">
        <f>'02-01 - Architektonicko -...'!F40</f>
        <v>0</v>
      </c>
      <c r="BD104" s="141">
        <f>'02-01 - Architektonicko -...'!F41</f>
        <v>0</v>
      </c>
      <c r="BE104" s="4"/>
      <c r="BT104" s="142" t="s">
        <v>104</v>
      </c>
      <c r="BV104" s="142" t="s">
        <v>84</v>
      </c>
      <c r="BW104" s="142" t="s">
        <v>118</v>
      </c>
      <c r="BX104" s="142" t="s">
        <v>114</v>
      </c>
      <c r="CL104" s="142" t="s">
        <v>19</v>
      </c>
    </row>
    <row r="105" s="4" customFormat="1" ht="16.5" customHeight="1">
      <c r="A105" s="133" t="s">
        <v>92</v>
      </c>
      <c r="B105" s="71"/>
      <c r="C105" s="134"/>
      <c r="D105" s="134"/>
      <c r="E105" s="134"/>
      <c r="F105" s="135" t="s">
        <v>119</v>
      </c>
      <c r="G105" s="135"/>
      <c r="H105" s="135"/>
      <c r="I105" s="135"/>
      <c r="J105" s="135"/>
      <c r="K105" s="134"/>
      <c r="L105" s="135" t="s">
        <v>110</v>
      </c>
      <c r="M105" s="135"/>
      <c r="N105" s="135"/>
      <c r="O105" s="135"/>
      <c r="P105" s="135"/>
      <c r="Q105" s="135"/>
      <c r="R105" s="135"/>
      <c r="S105" s="135"/>
      <c r="T105" s="135"/>
      <c r="U105" s="135"/>
      <c r="V105" s="135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6">
        <f>'02-02 - Bleskosvod'!J34</f>
        <v>0</v>
      </c>
      <c r="AH105" s="134"/>
      <c r="AI105" s="134"/>
      <c r="AJ105" s="134"/>
      <c r="AK105" s="134"/>
      <c r="AL105" s="134"/>
      <c r="AM105" s="134"/>
      <c r="AN105" s="136">
        <f>SUM(AG105,AT105)</f>
        <v>0</v>
      </c>
      <c r="AO105" s="134"/>
      <c r="AP105" s="134"/>
      <c r="AQ105" s="137" t="s">
        <v>93</v>
      </c>
      <c r="AR105" s="73"/>
      <c r="AS105" s="144">
        <v>0</v>
      </c>
      <c r="AT105" s="145">
        <f>ROUND(SUM(AV105:AW105),2)</f>
        <v>0</v>
      </c>
      <c r="AU105" s="146">
        <f>'02-02 - Bleskosvod'!P127</f>
        <v>0</v>
      </c>
      <c r="AV105" s="145">
        <f>'02-02 - Bleskosvod'!J37</f>
        <v>0</v>
      </c>
      <c r="AW105" s="145">
        <f>'02-02 - Bleskosvod'!J38</f>
        <v>0</v>
      </c>
      <c r="AX105" s="145">
        <f>'02-02 - Bleskosvod'!J39</f>
        <v>0</v>
      </c>
      <c r="AY105" s="145">
        <f>'02-02 - Bleskosvod'!J40</f>
        <v>0</v>
      </c>
      <c r="AZ105" s="145">
        <f>'02-02 - Bleskosvod'!F37</f>
        <v>0</v>
      </c>
      <c r="BA105" s="145">
        <f>'02-02 - Bleskosvod'!F38</f>
        <v>0</v>
      </c>
      <c r="BB105" s="145">
        <f>'02-02 - Bleskosvod'!F39</f>
        <v>0</v>
      </c>
      <c r="BC105" s="145">
        <f>'02-02 - Bleskosvod'!F40</f>
        <v>0</v>
      </c>
      <c r="BD105" s="147">
        <f>'02-02 - Bleskosvod'!F41</f>
        <v>0</v>
      </c>
      <c r="BE105" s="4"/>
      <c r="BT105" s="142" t="s">
        <v>104</v>
      </c>
      <c r="BV105" s="142" t="s">
        <v>84</v>
      </c>
      <c r="BW105" s="142" t="s">
        <v>120</v>
      </c>
      <c r="BX105" s="142" t="s">
        <v>114</v>
      </c>
      <c r="CL105" s="142" t="s">
        <v>121</v>
      </c>
    </row>
    <row r="106" s="2" customFormat="1" ht="30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45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</row>
  </sheetData>
  <sheetProtection sheet="1" formatColumns="0" formatRows="0" objects="1" scenarios="1" spinCount="100000" saltValue="99G60FuipE3KRBU22jy679VyOisFmBSGHaNavl1V45z0Gp5oN9/sgCEJr/7uX0mlw3UIwwEgJ3cCg+gGGmH3LA==" hashValue="++Gm7eieRxVivynlCHhPmr9rrL9eei8l0+YpuKdhlZID8cPLisRKd4IKlfmACcpguAA7dPtRd3Vq42XdYOPLmw==" algorithmName="SHA-512" password="CC35"/>
  <mergeCells count="82">
    <mergeCell ref="C92:G92"/>
    <mergeCell ref="D97:H97"/>
    <mergeCell ref="D95:H95"/>
    <mergeCell ref="E98:I98"/>
    <mergeCell ref="E102:I102"/>
    <mergeCell ref="E96:I96"/>
    <mergeCell ref="F103:J103"/>
    <mergeCell ref="F101:J101"/>
    <mergeCell ref="F100:J100"/>
    <mergeCell ref="F99:J99"/>
    <mergeCell ref="F104:J104"/>
    <mergeCell ref="I92:AF92"/>
    <mergeCell ref="J95:AF95"/>
    <mergeCell ref="J97:AF97"/>
    <mergeCell ref="K102:AF102"/>
    <mergeCell ref="K98:AF98"/>
    <mergeCell ref="K96:AF96"/>
    <mergeCell ref="L104:AF104"/>
    <mergeCell ref="L100:AF100"/>
    <mergeCell ref="L101:AF101"/>
    <mergeCell ref="L85:AO85"/>
    <mergeCell ref="L103:AF103"/>
    <mergeCell ref="L99:AF99"/>
    <mergeCell ref="F105:J105"/>
    <mergeCell ref="L105:AF10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2:AM102"/>
    <mergeCell ref="AG101:AM101"/>
    <mergeCell ref="AG103:AM103"/>
    <mergeCell ref="AG100:AM100"/>
    <mergeCell ref="AG104:AM104"/>
    <mergeCell ref="AG99:AM99"/>
    <mergeCell ref="AG95:AM95"/>
    <mergeCell ref="AG97:AM97"/>
    <mergeCell ref="AG98:AM98"/>
    <mergeCell ref="AG92:AM92"/>
    <mergeCell ref="AG96:AM96"/>
    <mergeCell ref="AM90:AP90"/>
    <mergeCell ref="AM87:AN87"/>
    <mergeCell ref="AM89:AP89"/>
    <mergeCell ref="AN104:AP104"/>
    <mergeCell ref="AN95:AP95"/>
    <mergeCell ref="AN103:AP103"/>
    <mergeCell ref="AN96:AP96"/>
    <mergeCell ref="AN92:AP92"/>
    <mergeCell ref="AN102:AP102"/>
    <mergeCell ref="AN97:AP97"/>
    <mergeCell ref="AN101:AP101"/>
    <mergeCell ref="AN98:AP98"/>
    <mergeCell ref="AN100:AP100"/>
    <mergeCell ref="AN99:AP99"/>
    <mergeCell ref="AS89:AT91"/>
    <mergeCell ref="AN105:AP105"/>
    <mergeCell ref="AG105:AM105"/>
    <mergeCell ref="AN94:AP94"/>
  </mergeCells>
  <hyperlinks>
    <hyperlink ref="A96" location="'VRN - Vedlejší a ostatní ...'!C2" display="/"/>
    <hyperlink ref="A99" location="'01-00 - Bourací práce'!C2" display="/"/>
    <hyperlink ref="A100" location="'01-01 - Architektonicko -...'!C2" display="/"/>
    <hyperlink ref="A101" location="'01-02 - Bleskosvod'!C2" display="/"/>
    <hyperlink ref="A103" location="'02-00 - Bourací práce'!C2" display="/"/>
    <hyperlink ref="A104" location="'02-01 - Architektonicko -...'!C2" display="/"/>
    <hyperlink ref="A105" location="'02-02 - Bleskosvod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91</v>
      </c>
    </row>
    <row r="4" s="1" customFormat="1" ht="24.96" customHeight="1">
      <c r="B4" s="21"/>
      <c r="D4" s="150" t="s">
        <v>122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Nemocnice Jihlava - oprava střešního pláště interního pavilonu</v>
      </c>
      <c r="F7" s="152"/>
      <c r="G7" s="152"/>
      <c r="H7" s="152"/>
      <c r="L7" s="21"/>
    </row>
    <row r="8" s="1" customFormat="1" ht="12" customHeight="1">
      <c r="B8" s="21"/>
      <c r="D8" s="152" t="s">
        <v>123</v>
      </c>
      <c r="L8" s="21"/>
    </row>
    <row r="9" s="2" customFormat="1" ht="16.5" customHeight="1">
      <c r="A9" s="39"/>
      <c r="B9" s="45"/>
      <c r="C9" s="39"/>
      <c r="D9" s="39"/>
      <c r="E9" s="153" t="s">
        <v>124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125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124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19</v>
      </c>
      <c r="G13" s="39"/>
      <c r="H13" s="39"/>
      <c r="I13" s="152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21</v>
      </c>
      <c r="E14" s="39"/>
      <c r="F14" s="142" t="s">
        <v>22</v>
      </c>
      <c r="G14" s="39"/>
      <c r="H14" s="39"/>
      <c r="I14" s="152" t="s">
        <v>23</v>
      </c>
      <c r="J14" s="155" t="str">
        <f>'Rekapitulace stavby'!AN8</f>
        <v>4. 7. 2024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25</v>
      </c>
      <c r="E16" s="39"/>
      <c r="F16" s="39"/>
      <c r="G16" s="39"/>
      <c r="H16" s="39"/>
      <c r="I16" s="152" t="s">
        <v>26</v>
      </c>
      <c r="J16" s="142" t="s">
        <v>27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28</v>
      </c>
      <c r="F17" s="39"/>
      <c r="G17" s="39"/>
      <c r="H17" s="39"/>
      <c r="I17" s="152" t="s">
        <v>29</v>
      </c>
      <c r="J17" s="142" t="s">
        <v>30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31</v>
      </c>
      <c r="E19" s="39"/>
      <c r="F19" s="39"/>
      <c r="G19" s="39"/>
      <c r="H19" s="39"/>
      <c r="I19" s="152" t="s">
        <v>26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29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33</v>
      </c>
      <c r="E22" s="39"/>
      <c r="F22" s="39"/>
      <c r="G22" s="39"/>
      <c r="H22" s="39"/>
      <c r="I22" s="152" t="s">
        <v>26</v>
      </c>
      <c r="J22" s="142" t="s">
        <v>34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35</v>
      </c>
      <c r="F23" s="39"/>
      <c r="G23" s="39"/>
      <c r="H23" s="39"/>
      <c r="I23" s="152" t="s">
        <v>29</v>
      </c>
      <c r="J23" s="142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38</v>
      </c>
      <c r="E25" s="39"/>
      <c r="F25" s="39"/>
      <c r="G25" s="39"/>
      <c r="H25" s="39"/>
      <c r="I25" s="152" t="s">
        <v>26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29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40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55.25" customHeight="1">
      <c r="A29" s="156"/>
      <c r="B29" s="157"/>
      <c r="C29" s="156"/>
      <c r="D29" s="156"/>
      <c r="E29" s="158" t="s">
        <v>126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42</v>
      </c>
      <c r="E32" s="39"/>
      <c r="F32" s="39"/>
      <c r="G32" s="39"/>
      <c r="H32" s="39"/>
      <c r="I32" s="39"/>
      <c r="J32" s="162">
        <f>ROUND(J122,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44</v>
      </c>
      <c r="G34" s="39"/>
      <c r="H34" s="39"/>
      <c r="I34" s="163" t="s">
        <v>43</v>
      </c>
      <c r="J34" s="163" t="s">
        <v>45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46</v>
      </c>
      <c r="E35" s="152" t="s">
        <v>47</v>
      </c>
      <c r="F35" s="165">
        <f>ROUND((SUM(BE122:BE149)),  2)</f>
        <v>0</v>
      </c>
      <c r="G35" s="39"/>
      <c r="H35" s="39"/>
      <c r="I35" s="166">
        <v>0.20999999999999999</v>
      </c>
      <c r="J35" s="165">
        <f>ROUND(((SUM(BE122:BE149))*I35),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48</v>
      </c>
      <c r="F36" s="165">
        <f>ROUND((SUM(BF122:BF149)),  2)</f>
        <v>0</v>
      </c>
      <c r="G36" s="39"/>
      <c r="H36" s="39"/>
      <c r="I36" s="166">
        <v>0.12</v>
      </c>
      <c r="J36" s="165">
        <f>ROUND(((SUM(BF122:BF149))*I36),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49</v>
      </c>
      <c r="F37" s="165">
        <f>ROUND((SUM(BG122:BG149)),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50</v>
      </c>
      <c r="F38" s="165">
        <f>ROUND((SUM(BH122:BH149)),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51</v>
      </c>
      <c r="F39" s="165">
        <f>ROUND((SUM(BI122:BI149)),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52</v>
      </c>
      <c r="E41" s="169"/>
      <c r="F41" s="169"/>
      <c r="G41" s="170" t="s">
        <v>53</v>
      </c>
      <c r="H41" s="171" t="s">
        <v>54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55</v>
      </c>
      <c r="E50" s="175"/>
      <c r="F50" s="175"/>
      <c r="G50" s="174" t="s">
        <v>56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57</v>
      </c>
      <c r="E61" s="177"/>
      <c r="F61" s="178" t="s">
        <v>58</v>
      </c>
      <c r="G61" s="176" t="s">
        <v>57</v>
      </c>
      <c r="H61" s="177"/>
      <c r="I61" s="177"/>
      <c r="J61" s="179" t="s">
        <v>58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59</v>
      </c>
      <c r="E65" s="180"/>
      <c r="F65" s="180"/>
      <c r="G65" s="174" t="s">
        <v>60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57</v>
      </c>
      <c r="E76" s="177"/>
      <c r="F76" s="178" t="s">
        <v>58</v>
      </c>
      <c r="G76" s="176" t="s">
        <v>57</v>
      </c>
      <c r="H76" s="177"/>
      <c r="I76" s="177"/>
      <c r="J76" s="179" t="s">
        <v>58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Nemocnice Jihlava - oprava střešního pláště interního pavilonu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124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125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VRN - Vedlejší a ostatní rozpočtové náklady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F14</f>
        <v>město Jihlava, areál Nemocnice Jihlava</v>
      </c>
      <c r="G91" s="41"/>
      <c r="H91" s="41"/>
      <c r="I91" s="33" t="s">
        <v>23</v>
      </c>
      <c r="J91" s="80" t="str">
        <f>IF(J14="","",J14)</f>
        <v>4. 7. 2024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25</v>
      </c>
      <c r="D93" s="41"/>
      <c r="E93" s="41"/>
      <c r="F93" s="28" t="str">
        <f>E17</f>
        <v>Kraj Vysočina</v>
      </c>
      <c r="G93" s="41"/>
      <c r="H93" s="41"/>
      <c r="I93" s="33" t="s">
        <v>33</v>
      </c>
      <c r="J93" s="37" t="str">
        <f>E23</f>
        <v>PROJEKT CENTRUM NOVA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31</v>
      </c>
      <c r="D94" s="41"/>
      <c r="E94" s="41"/>
      <c r="F94" s="28" t="str">
        <f>IF(E20="","",E20)</f>
        <v>Vyplň údaj</v>
      </c>
      <c r="G94" s="41"/>
      <c r="H94" s="41"/>
      <c r="I94" s="33" t="s">
        <v>38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128</v>
      </c>
      <c r="D96" s="187"/>
      <c r="E96" s="187"/>
      <c r="F96" s="187"/>
      <c r="G96" s="187"/>
      <c r="H96" s="187"/>
      <c r="I96" s="187"/>
      <c r="J96" s="188" t="s">
        <v>129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130</v>
      </c>
      <c r="D98" s="41"/>
      <c r="E98" s="41"/>
      <c r="F98" s="41"/>
      <c r="G98" s="41"/>
      <c r="H98" s="41"/>
      <c r="I98" s="41"/>
      <c r="J98" s="111">
        <f>J122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131</v>
      </c>
    </row>
    <row r="99" s="9" customFormat="1" ht="24.96" customHeight="1">
      <c r="A99" s="9"/>
      <c r="B99" s="190"/>
      <c r="C99" s="191"/>
      <c r="D99" s="192" t="s">
        <v>132</v>
      </c>
      <c r="E99" s="193"/>
      <c r="F99" s="193"/>
      <c r="G99" s="193"/>
      <c r="H99" s="193"/>
      <c r="I99" s="193"/>
      <c r="J99" s="194">
        <f>J123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133</v>
      </c>
      <c r="E100" s="198"/>
      <c r="F100" s="198"/>
      <c r="G100" s="198"/>
      <c r="H100" s="198"/>
      <c r="I100" s="198"/>
      <c r="J100" s="199">
        <f>J124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134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85" t="str">
        <f>E7</f>
        <v>Nemocnice Jihlava - oprava střešního pláště interního pavilonu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1" customFormat="1" ht="12" customHeight="1">
      <c r="B111" s="22"/>
      <c r="C111" s="33" t="s">
        <v>123</v>
      </c>
      <c r="D111" s="23"/>
      <c r="E111" s="23"/>
      <c r="F111" s="23"/>
      <c r="G111" s="23"/>
      <c r="H111" s="23"/>
      <c r="I111" s="23"/>
      <c r="J111" s="23"/>
      <c r="K111" s="23"/>
      <c r="L111" s="21"/>
    </row>
    <row r="112" s="2" customFormat="1" ht="16.5" customHeight="1">
      <c r="A112" s="39"/>
      <c r="B112" s="40"/>
      <c r="C112" s="41"/>
      <c r="D112" s="41"/>
      <c r="E112" s="185" t="s">
        <v>124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125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E11</f>
        <v>VRN - Vedlejší a ostatní rozpočtové náklady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21</v>
      </c>
      <c r="D116" s="41"/>
      <c r="E116" s="41"/>
      <c r="F116" s="28" t="str">
        <f>F14</f>
        <v>město Jihlava, areál Nemocnice Jihlava</v>
      </c>
      <c r="G116" s="41"/>
      <c r="H116" s="41"/>
      <c r="I116" s="33" t="s">
        <v>23</v>
      </c>
      <c r="J116" s="80" t="str">
        <f>IF(J14="","",J14)</f>
        <v>4. 7. 2024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25</v>
      </c>
      <c r="D118" s="41"/>
      <c r="E118" s="41"/>
      <c r="F118" s="28" t="str">
        <f>E17</f>
        <v>Kraj Vysočina</v>
      </c>
      <c r="G118" s="41"/>
      <c r="H118" s="41"/>
      <c r="I118" s="33" t="s">
        <v>33</v>
      </c>
      <c r="J118" s="37" t="str">
        <f>E23</f>
        <v>PROJEKT CENTRUM NOVA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31</v>
      </c>
      <c r="D119" s="41"/>
      <c r="E119" s="41"/>
      <c r="F119" s="28" t="str">
        <f>IF(E20="","",E20)</f>
        <v>Vyplň údaj</v>
      </c>
      <c r="G119" s="41"/>
      <c r="H119" s="41"/>
      <c r="I119" s="33" t="s">
        <v>38</v>
      </c>
      <c r="J119" s="37" t="str">
        <f>E26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1"/>
      <c r="B121" s="202"/>
      <c r="C121" s="203" t="s">
        <v>135</v>
      </c>
      <c r="D121" s="204" t="s">
        <v>67</v>
      </c>
      <c r="E121" s="204" t="s">
        <v>63</v>
      </c>
      <c r="F121" s="204" t="s">
        <v>64</v>
      </c>
      <c r="G121" s="204" t="s">
        <v>136</v>
      </c>
      <c r="H121" s="204" t="s">
        <v>137</v>
      </c>
      <c r="I121" s="204" t="s">
        <v>138</v>
      </c>
      <c r="J121" s="204" t="s">
        <v>129</v>
      </c>
      <c r="K121" s="205" t="s">
        <v>139</v>
      </c>
      <c r="L121" s="206"/>
      <c r="M121" s="101" t="s">
        <v>1</v>
      </c>
      <c r="N121" s="102" t="s">
        <v>46</v>
      </c>
      <c r="O121" s="102" t="s">
        <v>140</v>
      </c>
      <c r="P121" s="102" t="s">
        <v>141</v>
      </c>
      <c r="Q121" s="102" t="s">
        <v>142</v>
      </c>
      <c r="R121" s="102" t="s">
        <v>143</v>
      </c>
      <c r="S121" s="102" t="s">
        <v>144</v>
      </c>
      <c r="T121" s="103" t="s">
        <v>145</v>
      </c>
      <c r="U121" s="201"/>
      <c r="V121" s="201"/>
      <c r="W121" s="201"/>
      <c r="X121" s="201"/>
      <c r="Y121" s="201"/>
      <c r="Z121" s="201"/>
      <c r="AA121" s="201"/>
      <c r="AB121" s="201"/>
      <c r="AC121" s="201"/>
      <c r="AD121" s="201"/>
      <c r="AE121" s="201"/>
    </row>
    <row r="122" s="2" customFormat="1" ht="22.8" customHeight="1">
      <c r="A122" s="39"/>
      <c r="B122" s="40"/>
      <c r="C122" s="108" t="s">
        <v>146</v>
      </c>
      <c r="D122" s="41"/>
      <c r="E122" s="41"/>
      <c r="F122" s="41"/>
      <c r="G122" s="41"/>
      <c r="H122" s="41"/>
      <c r="I122" s="41"/>
      <c r="J122" s="207">
        <f>BK122</f>
        <v>0</v>
      </c>
      <c r="K122" s="41"/>
      <c r="L122" s="45"/>
      <c r="M122" s="104"/>
      <c r="N122" s="208"/>
      <c r="O122" s="105"/>
      <c r="P122" s="209">
        <f>P123</f>
        <v>0</v>
      </c>
      <c r="Q122" s="105"/>
      <c r="R122" s="209">
        <f>R123</f>
        <v>0</v>
      </c>
      <c r="S122" s="105"/>
      <c r="T122" s="210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81</v>
      </c>
      <c r="AU122" s="18" t="s">
        <v>131</v>
      </c>
      <c r="BK122" s="211">
        <f>BK123</f>
        <v>0</v>
      </c>
    </row>
    <row r="123" s="12" customFormat="1" ht="25.92" customHeight="1">
      <c r="A123" s="12"/>
      <c r="B123" s="212"/>
      <c r="C123" s="213"/>
      <c r="D123" s="214" t="s">
        <v>81</v>
      </c>
      <c r="E123" s="215" t="s">
        <v>147</v>
      </c>
      <c r="F123" s="215" t="s">
        <v>148</v>
      </c>
      <c r="G123" s="213"/>
      <c r="H123" s="213"/>
      <c r="I123" s="216"/>
      <c r="J123" s="217">
        <f>BK123</f>
        <v>0</v>
      </c>
      <c r="K123" s="213"/>
      <c r="L123" s="218"/>
      <c r="M123" s="219"/>
      <c r="N123" s="220"/>
      <c r="O123" s="220"/>
      <c r="P123" s="221">
        <f>P124</f>
        <v>0</v>
      </c>
      <c r="Q123" s="220"/>
      <c r="R123" s="221">
        <f>R124</f>
        <v>0</v>
      </c>
      <c r="S123" s="220"/>
      <c r="T123" s="222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3" t="s">
        <v>149</v>
      </c>
      <c r="AT123" s="224" t="s">
        <v>81</v>
      </c>
      <c r="AU123" s="224" t="s">
        <v>82</v>
      </c>
      <c r="AY123" s="223" t="s">
        <v>150</v>
      </c>
      <c r="BK123" s="225">
        <f>BK124</f>
        <v>0</v>
      </c>
    </row>
    <row r="124" s="12" customFormat="1" ht="22.8" customHeight="1">
      <c r="A124" s="12"/>
      <c r="B124" s="212"/>
      <c r="C124" s="213"/>
      <c r="D124" s="214" t="s">
        <v>81</v>
      </c>
      <c r="E124" s="226" t="s">
        <v>151</v>
      </c>
      <c r="F124" s="226" t="s">
        <v>152</v>
      </c>
      <c r="G124" s="213"/>
      <c r="H124" s="213"/>
      <c r="I124" s="216"/>
      <c r="J124" s="227">
        <f>BK124</f>
        <v>0</v>
      </c>
      <c r="K124" s="213"/>
      <c r="L124" s="218"/>
      <c r="M124" s="219"/>
      <c r="N124" s="220"/>
      <c r="O124" s="220"/>
      <c r="P124" s="221">
        <f>SUM(P125:P149)</f>
        <v>0</v>
      </c>
      <c r="Q124" s="220"/>
      <c r="R124" s="221">
        <f>SUM(R125:R149)</f>
        <v>0</v>
      </c>
      <c r="S124" s="220"/>
      <c r="T124" s="222">
        <f>SUM(T125:T149)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149</v>
      </c>
      <c r="AT124" s="224" t="s">
        <v>81</v>
      </c>
      <c r="AU124" s="224" t="s">
        <v>89</v>
      </c>
      <c r="AY124" s="223" t="s">
        <v>150</v>
      </c>
      <c r="BK124" s="225">
        <f>SUM(BK125:BK149)</f>
        <v>0</v>
      </c>
    </row>
    <row r="125" s="2" customFormat="1" ht="16.5" customHeight="1">
      <c r="A125" s="39"/>
      <c r="B125" s="40"/>
      <c r="C125" s="228" t="s">
        <v>89</v>
      </c>
      <c r="D125" s="228" t="s">
        <v>153</v>
      </c>
      <c r="E125" s="229" t="s">
        <v>154</v>
      </c>
      <c r="F125" s="230" t="s">
        <v>155</v>
      </c>
      <c r="G125" s="231" t="s">
        <v>156</v>
      </c>
      <c r="H125" s="232">
        <v>1</v>
      </c>
      <c r="I125" s="233"/>
      <c r="J125" s="234">
        <f>ROUND(I125*H125,2)</f>
        <v>0</v>
      </c>
      <c r="K125" s="230" t="s">
        <v>1</v>
      </c>
      <c r="L125" s="45"/>
      <c r="M125" s="235" t="s">
        <v>1</v>
      </c>
      <c r="N125" s="236" t="s">
        <v>47</v>
      </c>
      <c r="O125" s="92"/>
      <c r="P125" s="237">
        <f>O125*H125</f>
        <v>0</v>
      </c>
      <c r="Q125" s="237">
        <v>0</v>
      </c>
      <c r="R125" s="237">
        <f>Q125*H125</f>
        <v>0</v>
      </c>
      <c r="S125" s="237">
        <v>0</v>
      </c>
      <c r="T125" s="23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9" t="s">
        <v>149</v>
      </c>
      <c r="AT125" s="239" t="s">
        <v>153</v>
      </c>
      <c r="AU125" s="239" t="s">
        <v>91</v>
      </c>
      <c r="AY125" s="18" t="s">
        <v>150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8" t="s">
        <v>89</v>
      </c>
      <c r="BK125" s="240">
        <f>ROUND(I125*H125,2)</f>
        <v>0</v>
      </c>
      <c r="BL125" s="18" t="s">
        <v>149</v>
      </c>
      <c r="BM125" s="239" t="s">
        <v>157</v>
      </c>
    </row>
    <row r="126" s="2" customFormat="1">
      <c r="A126" s="39"/>
      <c r="B126" s="40"/>
      <c r="C126" s="41"/>
      <c r="D126" s="241" t="s">
        <v>158</v>
      </c>
      <c r="E126" s="41"/>
      <c r="F126" s="242" t="s">
        <v>159</v>
      </c>
      <c r="G126" s="41"/>
      <c r="H126" s="41"/>
      <c r="I126" s="243"/>
      <c r="J126" s="41"/>
      <c r="K126" s="41"/>
      <c r="L126" s="45"/>
      <c r="M126" s="244"/>
      <c r="N126" s="245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158</v>
      </c>
      <c r="AU126" s="18" t="s">
        <v>91</v>
      </c>
    </row>
    <row r="127" s="2" customFormat="1" ht="16.5" customHeight="1">
      <c r="A127" s="39"/>
      <c r="B127" s="40"/>
      <c r="C127" s="228" t="s">
        <v>91</v>
      </c>
      <c r="D127" s="228" t="s">
        <v>153</v>
      </c>
      <c r="E127" s="229" t="s">
        <v>160</v>
      </c>
      <c r="F127" s="230" t="s">
        <v>161</v>
      </c>
      <c r="G127" s="231" t="s">
        <v>156</v>
      </c>
      <c r="H127" s="232">
        <v>1</v>
      </c>
      <c r="I127" s="233"/>
      <c r="J127" s="234">
        <f>ROUND(I127*H127,2)</f>
        <v>0</v>
      </c>
      <c r="K127" s="230" t="s">
        <v>1</v>
      </c>
      <c r="L127" s="45"/>
      <c r="M127" s="235" t="s">
        <v>1</v>
      </c>
      <c r="N127" s="236" t="s">
        <v>47</v>
      </c>
      <c r="O127" s="92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9" t="s">
        <v>149</v>
      </c>
      <c r="AT127" s="239" t="s">
        <v>153</v>
      </c>
      <c r="AU127" s="239" t="s">
        <v>91</v>
      </c>
      <c r="AY127" s="18" t="s">
        <v>150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8" t="s">
        <v>89</v>
      </c>
      <c r="BK127" s="240">
        <f>ROUND(I127*H127,2)</f>
        <v>0</v>
      </c>
      <c r="BL127" s="18" t="s">
        <v>149</v>
      </c>
      <c r="BM127" s="239" t="s">
        <v>162</v>
      </c>
    </row>
    <row r="128" s="2" customFormat="1">
      <c r="A128" s="39"/>
      <c r="B128" s="40"/>
      <c r="C128" s="41"/>
      <c r="D128" s="241" t="s">
        <v>158</v>
      </c>
      <c r="E128" s="41"/>
      <c r="F128" s="242" t="s">
        <v>163</v>
      </c>
      <c r="G128" s="41"/>
      <c r="H128" s="41"/>
      <c r="I128" s="243"/>
      <c r="J128" s="41"/>
      <c r="K128" s="41"/>
      <c r="L128" s="45"/>
      <c r="M128" s="244"/>
      <c r="N128" s="245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158</v>
      </c>
      <c r="AU128" s="18" t="s">
        <v>91</v>
      </c>
    </row>
    <row r="129" s="2" customFormat="1" ht="16.5" customHeight="1">
      <c r="A129" s="39"/>
      <c r="B129" s="40"/>
      <c r="C129" s="228" t="s">
        <v>104</v>
      </c>
      <c r="D129" s="228" t="s">
        <v>153</v>
      </c>
      <c r="E129" s="229" t="s">
        <v>164</v>
      </c>
      <c r="F129" s="230" t="s">
        <v>165</v>
      </c>
      <c r="G129" s="231" t="s">
        <v>156</v>
      </c>
      <c r="H129" s="232">
        <v>1</v>
      </c>
      <c r="I129" s="233"/>
      <c r="J129" s="234">
        <f>ROUND(I129*H129,2)</f>
        <v>0</v>
      </c>
      <c r="K129" s="230" t="s">
        <v>1</v>
      </c>
      <c r="L129" s="45"/>
      <c r="M129" s="235" t="s">
        <v>1</v>
      </c>
      <c r="N129" s="236" t="s">
        <v>47</v>
      </c>
      <c r="O129" s="92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9" t="s">
        <v>149</v>
      </c>
      <c r="AT129" s="239" t="s">
        <v>153</v>
      </c>
      <c r="AU129" s="239" t="s">
        <v>91</v>
      </c>
      <c r="AY129" s="18" t="s">
        <v>150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8" t="s">
        <v>89</v>
      </c>
      <c r="BK129" s="240">
        <f>ROUND(I129*H129,2)</f>
        <v>0</v>
      </c>
      <c r="BL129" s="18" t="s">
        <v>149</v>
      </c>
      <c r="BM129" s="239" t="s">
        <v>166</v>
      </c>
    </row>
    <row r="130" s="2" customFormat="1">
      <c r="A130" s="39"/>
      <c r="B130" s="40"/>
      <c r="C130" s="41"/>
      <c r="D130" s="241" t="s">
        <v>158</v>
      </c>
      <c r="E130" s="41"/>
      <c r="F130" s="242" t="s">
        <v>167</v>
      </c>
      <c r="G130" s="41"/>
      <c r="H130" s="41"/>
      <c r="I130" s="243"/>
      <c r="J130" s="41"/>
      <c r="K130" s="41"/>
      <c r="L130" s="45"/>
      <c r="M130" s="244"/>
      <c r="N130" s="245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158</v>
      </c>
      <c r="AU130" s="18" t="s">
        <v>91</v>
      </c>
    </row>
    <row r="131" s="2" customFormat="1" ht="24.15" customHeight="1">
      <c r="A131" s="39"/>
      <c r="B131" s="40"/>
      <c r="C131" s="228" t="s">
        <v>149</v>
      </c>
      <c r="D131" s="228" t="s">
        <v>153</v>
      </c>
      <c r="E131" s="229" t="s">
        <v>168</v>
      </c>
      <c r="F131" s="230" t="s">
        <v>169</v>
      </c>
      <c r="G131" s="231" t="s">
        <v>156</v>
      </c>
      <c r="H131" s="232">
        <v>1</v>
      </c>
      <c r="I131" s="233"/>
      <c r="J131" s="234">
        <f>ROUND(I131*H131,2)</f>
        <v>0</v>
      </c>
      <c r="K131" s="230" t="s">
        <v>1</v>
      </c>
      <c r="L131" s="45"/>
      <c r="M131" s="235" t="s">
        <v>1</v>
      </c>
      <c r="N131" s="236" t="s">
        <v>47</v>
      </c>
      <c r="O131" s="92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9" t="s">
        <v>149</v>
      </c>
      <c r="AT131" s="239" t="s">
        <v>153</v>
      </c>
      <c r="AU131" s="239" t="s">
        <v>91</v>
      </c>
      <c r="AY131" s="18" t="s">
        <v>150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8" t="s">
        <v>89</v>
      </c>
      <c r="BK131" s="240">
        <f>ROUND(I131*H131,2)</f>
        <v>0</v>
      </c>
      <c r="BL131" s="18" t="s">
        <v>149</v>
      </c>
      <c r="BM131" s="239" t="s">
        <v>170</v>
      </c>
    </row>
    <row r="132" s="2" customFormat="1">
      <c r="A132" s="39"/>
      <c r="B132" s="40"/>
      <c r="C132" s="41"/>
      <c r="D132" s="241" t="s">
        <v>158</v>
      </c>
      <c r="E132" s="41"/>
      <c r="F132" s="242" t="s">
        <v>171</v>
      </c>
      <c r="G132" s="41"/>
      <c r="H132" s="41"/>
      <c r="I132" s="243"/>
      <c r="J132" s="41"/>
      <c r="K132" s="41"/>
      <c r="L132" s="45"/>
      <c r="M132" s="244"/>
      <c r="N132" s="245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158</v>
      </c>
      <c r="AU132" s="18" t="s">
        <v>91</v>
      </c>
    </row>
    <row r="133" s="2" customFormat="1" ht="24.15" customHeight="1">
      <c r="A133" s="39"/>
      <c r="B133" s="40"/>
      <c r="C133" s="228" t="s">
        <v>172</v>
      </c>
      <c r="D133" s="228" t="s">
        <v>153</v>
      </c>
      <c r="E133" s="229" t="s">
        <v>173</v>
      </c>
      <c r="F133" s="230" t="s">
        <v>174</v>
      </c>
      <c r="G133" s="231" t="s">
        <v>156</v>
      </c>
      <c r="H133" s="232">
        <v>1</v>
      </c>
      <c r="I133" s="233"/>
      <c r="J133" s="234">
        <f>ROUND(I133*H133,2)</f>
        <v>0</v>
      </c>
      <c r="K133" s="230" t="s">
        <v>1</v>
      </c>
      <c r="L133" s="45"/>
      <c r="M133" s="235" t="s">
        <v>1</v>
      </c>
      <c r="N133" s="236" t="s">
        <v>47</v>
      </c>
      <c r="O133" s="92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9" t="s">
        <v>149</v>
      </c>
      <c r="AT133" s="239" t="s">
        <v>153</v>
      </c>
      <c r="AU133" s="239" t="s">
        <v>91</v>
      </c>
      <c r="AY133" s="18" t="s">
        <v>150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8" t="s">
        <v>89</v>
      </c>
      <c r="BK133" s="240">
        <f>ROUND(I133*H133,2)</f>
        <v>0</v>
      </c>
      <c r="BL133" s="18" t="s">
        <v>149</v>
      </c>
      <c r="BM133" s="239" t="s">
        <v>175</v>
      </c>
    </row>
    <row r="134" s="2" customFormat="1">
      <c r="A134" s="39"/>
      <c r="B134" s="40"/>
      <c r="C134" s="41"/>
      <c r="D134" s="241" t="s">
        <v>158</v>
      </c>
      <c r="E134" s="41"/>
      <c r="F134" s="242" t="s">
        <v>176</v>
      </c>
      <c r="G134" s="41"/>
      <c r="H134" s="41"/>
      <c r="I134" s="243"/>
      <c r="J134" s="41"/>
      <c r="K134" s="41"/>
      <c r="L134" s="45"/>
      <c r="M134" s="244"/>
      <c r="N134" s="245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158</v>
      </c>
      <c r="AU134" s="18" t="s">
        <v>91</v>
      </c>
    </row>
    <row r="135" s="2" customFormat="1" ht="16.5" customHeight="1">
      <c r="A135" s="39"/>
      <c r="B135" s="40"/>
      <c r="C135" s="228" t="s">
        <v>177</v>
      </c>
      <c r="D135" s="228" t="s">
        <v>153</v>
      </c>
      <c r="E135" s="229" t="s">
        <v>178</v>
      </c>
      <c r="F135" s="230" t="s">
        <v>179</v>
      </c>
      <c r="G135" s="231" t="s">
        <v>156</v>
      </c>
      <c r="H135" s="232">
        <v>1</v>
      </c>
      <c r="I135" s="233"/>
      <c r="J135" s="234">
        <f>ROUND(I135*H135,2)</f>
        <v>0</v>
      </c>
      <c r="K135" s="230" t="s">
        <v>1</v>
      </c>
      <c r="L135" s="45"/>
      <c r="M135" s="235" t="s">
        <v>1</v>
      </c>
      <c r="N135" s="236" t="s">
        <v>47</v>
      </c>
      <c r="O135" s="92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9" t="s">
        <v>149</v>
      </c>
      <c r="AT135" s="239" t="s">
        <v>153</v>
      </c>
      <c r="AU135" s="239" t="s">
        <v>91</v>
      </c>
      <c r="AY135" s="18" t="s">
        <v>150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8" t="s">
        <v>89</v>
      </c>
      <c r="BK135" s="240">
        <f>ROUND(I135*H135,2)</f>
        <v>0</v>
      </c>
      <c r="BL135" s="18" t="s">
        <v>149</v>
      </c>
      <c r="BM135" s="239" t="s">
        <v>180</v>
      </c>
    </row>
    <row r="136" s="2" customFormat="1">
      <c r="A136" s="39"/>
      <c r="B136" s="40"/>
      <c r="C136" s="41"/>
      <c r="D136" s="241" t="s">
        <v>158</v>
      </c>
      <c r="E136" s="41"/>
      <c r="F136" s="242" t="s">
        <v>181</v>
      </c>
      <c r="G136" s="41"/>
      <c r="H136" s="41"/>
      <c r="I136" s="243"/>
      <c r="J136" s="41"/>
      <c r="K136" s="41"/>
      <c r="L136" s="45"/>
      <c r="M136" s="244"/>
      <c r="N136" s="245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158</v>
      </c>
      <c r="AU136" s="18" t="s">
        <v>91</v>
      </c>
    </row>
    <row r="137" s="2" customFormat="1" ht="24.15" customHeight="1">
      <c r="A137" s="39"/>
      <c r="B137" s="40"/>
      <c r="C137" s="228" t="s">
        <v>182</v>
      </c>
      <c r="D137" s="228" t="s">
        <v>153</v>
      </c>
      <c r="E137" s="229" t="s">
        <v>183</v>
      </c>
      <c r="F137" s="230" t="s">
        <v>184</v>
      </c>
      <c r="G137" s="231" t="s">
        <v>156</v>
      </c>
      <c r="H137" s="232">
        <v>1</v>
      </c>
      <c r="I137" s="233"/>
      <c r="J137" s="234">
        <f>ROUND(I137*H137,2)</f>
        <v>0</v>
      </c>
      <c r="K137" s="230" t="s">
        <v>1</v>
      </c>
      <c r="L137" s="45"/>
      <c r="M137" s="235" t="s">
        <v>1</v>
      </c>
      <c r="N137" s="236" t="s">
        <v>47</v>
      </c>
      <c r="O137" s="92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9" t="s">
        <v>149</v>
      </c>
      <c r="AT137" s="239" t="s">
        <v>153</v>
      </c>
      <c r="AU137" s="239" t="s">
        <v>91</v>
      </c>
      <c r="AY137" s="18" t="s">
        <v>150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8" t="s">
        <v>89</v>
      </c>
      <c r="BK137" s="240">
        <f>ROUND(I137*H137,2)</f>
        <v>0</v>
      </c>
      <c r="BL137" s="18" t="s">
        <v>149</v>
      </c>
      <c r="BM137" s="239" t="s">
        <v>185</v>
      </c>
    </row>
    <row r="138" s="2" customFormat="1">
      <c r="A138" s="39"/>
      <c r="B138" s="40"/>
      <c r="C138" s="41"/>
      <c r="D138" s="241" t="s">
        <v>158</v>
      </c>
      <c r="E138" s="41"/>
      <c r="F138" s="242" t="s">
        <v>186</v>
      </c>
      <c r="G138" s="41"/>
      <c r="H138" s="41"/>
      <c r="I138" s="243"/>
      <c r="J138" s="41"/>
      <c r="K138" s="41"/>
      <c r="L138" s="45"/>
      <c r="M138" s="244"/>
      <c r="N138" s="245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158</v>
      </c>
      <c r="AU138" s="18" t="s">
        <v>91</v>
      </c>
    </row>
    <row r="139" s="2" customFormat="1" ht="24.15" customHeight="1">
      <c r="A139" s="39"/>
      <c r="B139" s="40"/>
      <c r="C139" s="228" t="s">
        <v>187</v>
      </c>
      <c r="D139" s="228" t="s">
        <v>153</v>
      </c>
      <c r="E139" s="229" t="s">
        <v>188</v>
      </c>
      <c r="F139" s="230" t="s">
        <v>189</v>
      </c>
      <c r="G139" s="231" t="s">
        <v>156</v>
      </c>
      <c r="H139" s="232">
        <v>1</v>
      </c>
      <c r="I139" s="233"/>
      <c r="J139" s="234">
        <f>ROUND(I139*H139,2)</f>
        <v>0</v>
      </c>
      <c r="K139" s="230" t="s">
        <v>1</v>
      </c>
      <c r="L139" s="45"/>
      <c r="M139" s="235" t="s">
        <v>1</v>
      </c>
      <c r="N139" s="236" t="s">
        <v>47</v>
      </c>
      <c r="O139" s="92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9" t="s">
        <v>149</v>
      </c>
      <c r="AT139" s="239" t="s">
        <v>153</v>
      </c>
      <c r="AU139" s="239" t="s">
        <v>91</v>
      </c>
      <c r="AY139" s="18" t="s">
        <v>150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8" t="s">
        <v>89</v>
      </c>
      <c r="BK139" s="240">
        <f>ROUND(I139*H139,2)</f>
        <v>0</v>
      </c>
      <c r="BL139" s="18" t="s">
        <v>149</v>
      </c>
      <c r="BM139" s="239" t="s">
        <v>190</v>
      </c>
    </row>
    <row r="140" s="2" customFormat="1">
      <c r="A140" s="39"/>
      <c r="B140" s="40"/>
      <c r="C140" s="41"/>
      <c r="D140" s="241" t="s">
        <v>158</v>
      </c>
      <c r="E140" s="41"/>
      <c r="F140" s="242" t="s">
        <v>191</v>
      </c>
      <c r="G140" s="41"/>
      <c r="H140" s="41"/>
      <c r="I140" s="243"/>
      <c r="J140" s="41"/>
      <c r="K140" s="41"/>
      <c r="L140" s="45"/>
      <c r="M140" s="244"/>
      <c r="N140" s="245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158</v>
      </c>
      <c r="AU140" s="18" t="s">
        <v>91</v>
      </c>
    </row>
    <row r="141" s="2" customFormat="1" ht="24.15" customHeight="1">
      <c r="A141" s="39"/>
      <c r="B141" s="40"/>
      <c r="C141" s="228" t="s">
        <v>192</v>
      </c>
      <c r="D141" s="228" t="s">
        <v>153</v>
      </c>
      <c r="E141" s="229" t="s">
        <v>193</v>
      </c>
      <c r="F141" s="230" t="s">
        <v>194</v>
      </c>
      <c r="G141" s="231" t="s">
        <v>156</v>
      </c>
      <c r="H141" s="232">
        <v>1</v>
      </c>
      <c r="I141" s="233"/>
      <c r="J141" s="234">
        <f>ROUND(I141*H141,2)</f>
        <v>0</v>
      </c>
      <c r="K141" s="230" t="s">
        <v>1</v>
      </c>
      <c r="L141" s="45"/>
      <c r="M141" s="235" t="s">
        <v>1</v>
      </c>
      <c r="N141" s="236" t="s">
        <v>47</v>
      </c>
      <c r="O141" s="92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9" t="s">
        <v>149</v>
      </c>
      <c r="AT141" s="239" t="s">
        <v>153</v>
      </c>
      <c r="AU141" s="239" t="s">
        <v>91</v>
      </c>
      <c r="AY141" s="18" t="s">
        <v>150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8" t="s">
        <v>89</v>
      </c>
      <c r="BK141" s="240">
        <f>ROUND(I141*H141,2)</f>
        <v>0</v>
      </c>
      <c r="BL141" s="18" t="s">
        <v>149</v>
      </c>
      <c r="BM141" s="239" t="s">
        <v>195</v>
      </c>
    </row>
    <row r="142" s="2" customFormat="1">
      <c r="A142" s="39"/>
      <c r="B142" s="40"/>
      <c r="C142" s="41"/>
      <c r="D142" s="241" t="s">
        <v>158</v>
      </c>
      <c r="E142" s="41"/>
      <c r="F142" s="242" t="s">
        <v>196</v>
      </c>
      <c r="G142" s="41"/>
      <c r="H142" s="41"/>
      <c r="I142" s="243"/>
      <c r="J142" s="41"/>
      <c r="K142" s="41"/>
      <c r="L142" s="45"/>
      <c r="M142" s="244"/>
      <c r="N142" s="245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158</v>
      </c>
      <c r="AU142" s="18" t="s">
        <v>91</v>
      </c>
    </row>
    <row r="143" s="2" customFormat="1" ht="24.15" customHeight="1">
      <c r="A143" s="39"/>
      <c r="B143" s="40"/>
      <c r="C143" s="228" t="s">
        <v>197</v>
      </c>
      <c r="D143" s="228" t="s">
        <v>153</v>
      </c>
      <c r="E143" s="229" t="s">
        <v>198</v>
      </c>
      <c r="F143" s="230" t="s">
        <v>199</v>
      </c>
      <c r="G143" s="231" t="s">
        <v>156</v>
      </c>
      <c r="H143" s="232">
        <v>1</v>
      </c>
      <c r="I143" s="233"/>
      <c r="J143" s="234">
        <f>ROUND(I143*H143,2)</f>
        <v>0</v>
      </c>
      <c r="K143" s="230" t="s">
        <v>1</v>
      </c>
      <c r="L143" s="45"/>
      <c r="M143" s="235" t="s">
        <v>1</v>
      </c>
      <c r="N143" s="236" t="s">
        <v>47</v>
      </c>
      <c r="O143" s="92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9" t="s">
        <v>149</v>
      </c>
      <c r="AT143" s="239" t="s">
        <v>153</v>
      </c>
      <c r="AU143" s="239" t="s">
        <v>91</v>
      </c>
      <c r="AY143" s="18" t="s">
        <v>150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8" t="s">
        <v>89</v>
      </c>
      <c r="BK143" s="240">
        <f>ROUND(I143*H143,2)</f>
        <v>0</v>
      </c>
      <c r="BL143" s="18" t="s">
        <v>149</v>
      </c>
      <c r="BM143" s="239" t="s">
        <v>200</v>
      </c>
    </row>
    <row r="144" s="2" customFormat="1">
      <c r="A144" s="39"/>
      <c r="B144" s="40"/>
      <c r="C144" s="41"/>
      <c r="D144" s="241" t="s">
        <v>158</v>
      </c>
      <c r="E144" s="41"/>
      <c r="F144" s="242" t="s">
        <v>201</v>
      </c>
      <c r="G144" s="41"/>
      <c r="H144" s="41"/>
      <c r="I144" s="243"/>
      <c r="J144" s="41"/>
      <c r="K144" s="41"/>
      <c r="L144" s="45"/>
      <c r="M144" s="244"/>
      <c r="N144" s="245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158</v>
      </c>
      <c r="AU144" s="18" t="s">
        <v>91</v>
      </c>
    </row>
    <row r="145" s="2" customFormat="1" ht="24.15" customHeight="1">
      <c r="A145" s="39"/>
      <c r="B145" s="40"/>
      <c r="C145" s="228" t="s">
        <v>202</v>
      </c>
      <c r="D145" s="228" t="s">
        <v>153</v>
      </c>
      <c r="E145" s="229" t="s">
        <v>203</v>
      </c>
      <c r="F145" s="230" t="s">
        <v>204</v>
      </c>
      <c r="G145" s="231" t="s">
        <v>156</v>
      </c>
      <c r="H145" s="232">
        <v>1</v>
      </c>
      <c r="I145" s="233"/>
      <c r="J145" s="234">
        <f>ROUND(I145*H145,2)</f>
        <v>0</v>
      </c>
      <c r="K145" s="230" t="s">
        <v>1</v>
      </c>
      <c r="L145" s="45"/>
      <c r="M145" s="235" t="s">
        <v>1</v>
      </c>
      <c r="N145" s="236" t="s">
        <v>47</v>
      </c>
      <c r="O145" s="92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9" t="s">
        <v>149</v>
      </c>
      <c r="AT145" s="239" t="s">
        <v>153</v>
      </c>
      <c r="AU145" s="239" t="s">
        <v>91</v>
      </c>
      <c r="AY145" s="18" t="s">
        <v>150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8" t="s">
        <v>89</v>
      </c>
      <c r="BK145" s="240">
        <f>ROUND(I145*H145,2)</f>
        <v>0</v>
      </c>
      <c r="BL145" s="18" t="s">
        <v>149</v>
      </c>
      <c r="BM145" s="239" t="s">
        <v>205</v>
      </c>
    </row>
    <row r="146" s="2" customFormat="1">
      <c r="A146" s="39"/>
      <c r="B146" s="40"/>
      <c r="C146" s="41"/>
      <c r="D146" s="241" t="s">
        <v>158</v>
      </c>
      <c r="E146" s="41"/>
      <c r="F146" s="242" t="s">
        <v>206</v>
      </c>
      <c r="G146" s="41"/>
      <c r="H146" s="41"/>
      <c r="I146" s="243"/>
      <c r="J146" s="41"/>
      <c r="K146" s="41"/>
      <c r="L146" s="45"/>
      <c r="M146" s="244"/>
      <c r="N146" s="245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158</v>
      </c>
      <c r="AU146" s="18" t="s">
        <v>91</v>
      </c>
    </row>
    <row r="147" s="2" customFormat="1" ht="24.15" customHeight="1">
      <c r="A147" s="39"/>
      <c r="B147" s="40"/>
      <c r="C147" s="228" t="s">
        <v>8</v>
      </c>
      <c r="D147" s="228" t="s">
        <v>153</v>
      </c>
      <c r="E147" s="229" t="s">
        <v>207</v>
      </c>
      <c r="F147" s="230" t="s">
        <v>208</v>
      </c>
      <c r="G147" s="231" t="s">
        <v>156</v>
      </c>
      <c r="H147" s="232">
        <v>1</v>
      </c>
      <c r="I147" s="233"/>
      <c r="J147" s="234">
        <f>ROUND(I147*H147,2)</f>
        <v>0</v>
      </c>
      <c r="K147" s="230" t="s">
        <v>1</v>
      </c>
      <c r="L147" s="45"/>
      <c r="M147" s="235" t="s">
        <v>1</v>
      </c>
      <c r="N147" s="236" t="s">
        <v>47</v>
      </c>
      <c r="O147" s="92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9" t="s">
        <v>149</v>
      </c>
      <c r="AT147" s="239" t="s">
        <v>153</v>
      </c>
      <c r="AU147" s="239" t="s">
        <v>91</v>
      </c>
      <c r="AY147" s="18" t="s">
        <v>150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8" t="s">
        <v>89</v>
      </c>
      <c r="BK147" s="240">
        <f>ROUND(I147*H147,2)</f>
        <v>0</v>
      </c>
      <c r="BL147" s="18" t="s">
        <v>149</v>
      </c>
      <c r="BM147" s="239" t="s">
        <v>209</v>
      </c>
    </row>
    <row r="148" s="2" customFormat="1" ht="24.15" customHeight="1">
      <c r="A148" s="39"/>
      <c r="B148" s="40"/>
      <c r="C148" s="228" t="s">
        <v>210</v>
      </c>
      <c r="D148" s="228" t="s">
        <v>153</v>
      </c>
      <c r="E148" s="229" t="s">
        <v>211</v>
      </c>
      <c r="F148" s="230" t="s">
        <v>212</v>
      </c>
      <c r="G148" s="231" t="s">
        <v>213</v>
      </c>
      <c r="H148" s="232">
        <v>1</v>
      </c>
      <c r="I148" s="233"/>
      <c r="J148" s="234">
        <f>ROUND(I148*H148,2)</f>
        <v>0</v>
      </c>
      <c r="K148" s="230" t="s">
        <v>1</v>
      </c>
      <c r="L148" s="45"/>
      <c r="M148" s="235" t="s">
        <v>1</v>
      </c>
      <c r="N148" s="236" t="s">
        <v>47</v>
      </c>
      <c r="O148" s="92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9" t="s">
        <v>149</v>
      </c>
      <c r="AT148" s="239" t="s">
        <v>153</v>
      </c>
      <c r="AU148" s="239" t="s">
        <v>91</v>
      </c>
      <c r="AY148" s="18" t="s">
        <v>150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8" t="s">
        <v>89</v>
      </c>
      <c r="BK148" s="240">
        <f>ROUND(I148*H148,2)</f>
        <v>0</v>
      </c>
      <c r="BL148" s="18" t="s">
        <v>149</v>
      </c>
      <c r="BM148" s="239" t="s">
        <v>214</v>
      </c>
    </row>
    <row r="149" s="2" customFormat="1">
      <c r="A149" s="39"/>
      <c r="B149" s="40"/>
      <c r="C149" s="41"/>
      <c r="D149" s="241" t="s">
        <v>158</v>
      </c>
      <c r="E149" s="41"/>
      <c r="F149" s="242" t="s">
        <v>215</v>
      </c>
      <c r="G149" s="41"/>
      <c r="H149" s="41"/>
      <c r="I149" s="243"/>
      <c r="J149" s="41"/>
      <c r="K149" s="41"/>
      <c r="L149" s="45"/>
      <c r="M149" s="246"/>
      <c r="N149" s="247"/>
      <c r="O149" s="248"/>
      <c r="P149" s="248"/>
      <c r="Q149" s="248"/>
      <c r="R149" s="248"/>
      <c r="S149" s="248"/>
      <c r="T149" s="24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158</v>
      </c>
      <c r="AU149" s="18" t="s">
        <v>91</v>
      </c>
    </row>
    <row r="150" s="2" customFormat="1" ht="6.96" customHeight="1">
      <c r="A150" s="39"/>
      <c r="B150" s="67"/>
      <c r="C150" s="68"/>
      <c r="D150" s="68"/>
      <c r="E150" s="68"/>
      <c r="F150" s="68"/>
      <c r="G150" s="68"/>
      <c r="H150" s="68"/>
      <c r="I150" s="68"/>
      <c r="J150" s="68"/>
      <c r="K150" s="68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w1hgMV3NK8h4DMOOkvWDJQPlQbhwCJsd1owowqw7Hu9kE/qW1Ja94d2s0+4h8CUnWSWEllOMf6365tqd5cmZ9w==" hashValue="DvGML4PHLSA+m+o/e9/LUrfxMUFOQqUv7j733SIEq+9q8c4bPZTeUayER9RGrOHBqq3WgHMJnYwxOPdisI8Odw==" algorithmName="SHA-512" password="CC35"/>
  <autoFilter ref="C121:K14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91</v>
      </c>
    </row>
    <row r="4" s="1" customFormat="1" ht="24.96" customHeight="1">
      <c r="B4" s="21"/>
      <c r="D4" s="150" t="s">
        <v>122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Nemocnice Jihlava - oprava střešního pláště interního pavilonu</v>
      </c>
      <c r="F7" s="152"/>
      <c r="G7" s="152"/>
      <c r="H7" s="152"/>
      <c r="L7" s="21"/>
    </row>
    <row r="8">
      <c r="B8" s="21"/>
      <c r="D8" s="152" t="s">
        <v>123</v>
      </c>
      <c r="L8" s="21"/>
    </row>
    <row r="9" s="1" customFormat="1" ht="16.5" customHeight="1">
      <c r="B9" s="21"/>
      <c r="E9" s="153" t="s">
        <v>216</v>
      </c>
      <c r="F9" s="1"/>
      <c r="G9" s="1"/>
      <c r="H9" s="1"/>
      <c r="L9" s="21"/>
    </row>
    <row r="10" s="1" customFormat="1" ht="12" customHeight="1">
      <c r="B10" s="21"/>
      <c r="D10" s="152" t="s">
        <v>125</v>
      </c>
      <c r="L10" s="21"/>
    </row>
    <row r="11" s="2" customFormat="1" ht="16.5" customHeight="1">
      <c r="A11" s="39"/>
      <c r="B11" s="45"/>
      <c r="C11" s="39"/>
      <c r="D11" s="39"/>
      <c r="E11" s="164" t="s">
        <v>217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218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219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19</v>
      </c>
      <c r="G15" s="39"/>
      <c r="H15" s="39"/>
      <c r="I15" s="152" t="s">
        <v>20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21</v>
      </c>
      <c r="E16" s="39"/>
      <c r="F16" s="142" t="s">
        <v>22</v>
      </c>
      <c r="G16" s="39"/>
      <c r="H16" s="39"/>
      <c r="I16" s="152" t="s">
        <v>23</v>
      </c>
      <c r="J16" s="155" t="str">
        <f>'Rekapitulace stavby'!AN8</f>
        <v>4. 7. 2024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25</v>
      </c>
      <c r="E18" s="39"/>
      <c r="F18" s="39"/>
      <c r="G18" s="39"/>
      <c r="H18" s="39"/>
      <c r="I18" s="152" t="s">
        <v>26</v>
      </c>
      <c r="J18" s="142" t="s">
        <v>27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28</v>
      </c>
      <c r="F19" s="39"/>
      <c r="G19" s="39"/>
      <c r="H19" s="39"/>
      <c r="I19" s="152" t="s">
        <v>29</v>
      </c>
      <c r="J19" s="142" t="s">
        <v>30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31</v>
      </c>
      <c r="E21" s="39"/>
      <c r="F21" s="39"/>
      <c r="G21" s="39"/>
      <c r="H21" s="39"/>
      <c r="I21" s="152" t="s">
        <v>26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29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33</v>
      </c>
      <c r="E24" s="39"/>
      <c r="F24" s="39"/>
      <c r="G24" s="39"/>
      <c r="H24" s="39"/>
      <c r="I24" s="152" t="s">
        <v>26</v>
      </c>
      <c r="J24" s="142" t="s">
        <v>34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35</v>
      </c>
      <c r="F25" s="39"/>
      <c r="G25" s="39"/>
      <c r="H25" s="39"/>
      <c r="I25" s="152" t="s">
        <v>29</v>
      </c>
      <c r="J25" s="142" t="s">
        <v>36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38</v>
      </c>
      <c r="E27" s="39"/>
      <c r="F27" s="39"/>
      <c r="G27" s="39"/>
      <c r="H27" s="39"/>
      <c r="I27" s="152" t="s">
        <v>26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29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40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226.5" customHeight="1">
      <c r="A31" s="156"/>
      <c r="B31" s="157"/>
      <c r="C31" s="156"/>
      <c r="D31" s="156"/>
      <c r="E31" s="158" t="s">
        <v>220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42</v>
      </c>
      <c r="E34" s="39"/>
      <c r="F34" s="39"/>
      <c r="G34" s="39"/>
      <c r="H34" s="39"/>
      <c r="I34" s="39"/>
      <c r="J34" s="162">
        <f>ROUND(J137,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44</v>
      </c>
      <c r="G36" s="39"/>
      <c r="H36" s="39"/>
      <c r="I36" s="163" t="s">
        <v>43</v>
      </c>
      <c r="J36" s="163" t="s">
        <v>45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46</v>
      </c>
      <c r="E37" s="152" t="s">
        <v>47</v>
      </c>
      <c r="F37" s="165">
        <f>ROUND((SUM(BE137:BE283)),  2)</f>
        <v>0</v>
      </c>
      <c r="G37" s="39"/>
      <c r="H37" s="39"/>
      <c r="I37" s="166">
        <v>0.20999999999999999</v>
      </c>
      <c r="J37" s="165">
        <f>ROUND(((SUM(BE137:BE283))*I37),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48</v>
      </c>
      <c r="F38" s="165">
        <f>ROUND((SUM(BF137:BF283)),  2)</f>
        <v>0</v>
      </c>
      <c r="G38" s="39"/>
      <c r="H38" s="39"/>
      <c r="I38" s="166">
        <v>0.12</v>
      </c>
      <c r="J38" s="165">
        <f>ROUND(((SUM(BF137:BF283))*I38),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49</v>
      </c>
      <c r="F39" s="165">
        <f>ROUND((SUM(BG137:BG283)),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50</v>
      </c>
      <c r="F40" s="165">
        <f>ROUND((SUM(BH137:BH283)),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51</v>
      </c>
      <c r="F41" s="165">
        <f>ROUND((SUM(BI137:BI283)),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52</v>
      </c>
      <c r="E43" s="169"/>
      <c r="F43" s="169"/>
      <c r="G43" s="170" t="s">
        <v>53</v>
      </c>
      <c r="H43" s="171" t="s">
        <v>54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55</v>
      </c>
      <c r="E50" s="175"/>
      <c r="F50" s="175"/>
      <c r="G50" s="174" t="s">
        <v>56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57</v>
      </c>
      <c r="E61" s="177"/>
      <c r="F61" s="178" t="s">
        <v>58</v>
      </c>
      <c r="G61" s="176" t="s">
        <v>57</v>
      </c>
      <c r="H61" s="177"/>
      <c r="I61" s="177"/>
      <c r="J61" s="179" t="s">
        <v>58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59</v>
      </c>
      <c r="E65" s="180"/>
      <c r="F65" s="180"/>
      <c r="G65" s="174" t="s">
        <v>60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57</v>
      </c>
      <c r="E76" s="177"/>
      <c r="F76" s="178" t="s">
        <v>58</v>
      </c>
      <c r="G76" s="176" t="s">
        <v>57</v>
      </c>
      <c r="H76" s="177"/>
      <c r="I76" s="177"/>
      <c r="J76" s="179" t="s">
        <v>58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Nemocnice Jihlava - oprava střešního pláště interního pavilonu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216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125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250" t="s">
        <v>217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218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01-00 - Bourací práce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21</v>
      </c>
      <c r="D93" s="41"/>
      <c r="E93" s="41"/>
      <c r="F93" s="28" t="str">
        <f>F16</f>
        <v>město Jihlava, areál Nemocnice Jihlava</v>
      </c>
      <c r="G93" s="41"/>
      <c r="H93" s="41"/>
      <c r="I93" s="33" t="s">
        <v>23</v>
      </c>
      <c r="J93" s="80" t="str">
        <f>IF(J16="","",J16)</f>
        <v>4. 7. 2024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25.65" customHeight="1">
      <c r="A95" s="39"/>
      <c r="B95" s="40"/>
      <c r="C95" s="33" t="s">
        <v>25</v>
      </c>
      <c r="D95" s="41"/>
      <c r="E95" s="41"/>
      <c r="F95" s="28" t="str">
        <f>E19</f>
        <v>Kraj Vysočina</v>
      </c>
      <c r="G95" s="41"/>
      <c r="H95" s="41"/>
      <c r="I95" s="33" t="s">
        <v>33</v>
      </c>
      <c r="J95" s="37" t="str">
        <f>E25</f>
        <v>PROJEKT CENTRUM NOVA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31</v>
      </c>
      <c r="D96" s="41"/>
      <c r="E96" s="41"/>
      <c r="F96" s="28" t="str">
        <f>IF(E22="","",E22)</f>
        <v>Vyplň údaj</v>
      </c>
      <c r="G96" s="41"/>
      <c r="H96" s="41"/>
      <c r="I96" s="33" t="s">
        <v>38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128</v>
      </c>
      <c r="D98" s="187"/>
      <c r="E98" s="187"/>
      <c r="F98" s="187"/>
      <c r="G98" s="187"/>
      <c r="H98" s="187"/>
      <c r="I98" s="187"/>
      <c r="J98" s="188" t="s">
        <v>129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130</v>
      </c>
      <c r="D100" s="41"/>
      <c r="E100" s="41"/>
      <c r="F100" s="41"/>
      <c r="G100" s="41"/>
      <c r="H100" s="41"/>
      <c r="I100" s="41"/>
      <c r="J100" s="111">
        <f>J137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131</v>
      </c>
    </row>
    <row r="101" s="9" customFormat="1" ht="24.96" customHeight="1">
      <c r="A101" s="9"/>
      <c r="B101" s="190"/>
      <c r="C101" s="191"/>
      <c r="D101" s="192" t="s">
        <v>221</v>
      </c>
      <c r="E101" s="193"/>
      <c r="F101" s="193"/>
      <c r="G101" s="193"/>
      <c r="H101" s="193"/>
      <c r="I101" s="193"/>
      <c r="J101" s="194">
        <f>J138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6"/>
      <c r="C102" s="134"/>
      <c r="D102" s="197" t="s">
        <v>222</v>
      </c>
      <c r="E102" s="198"/>
      <c r="F102" s="198"/>
      <c r="G102" s="198"/>
      <c r="H102" s="198"/>
      <c r="I102" s="198"/>
      <c r="J102" s="199">
        <f>J139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223</v>
      </c>
      <c r="E103" s="198"/>
      <c r="F103" s="198"/>
      <c r="G103" s="198"/>
      <c r="H103" s="198"/>
      <c r="I103" s="198"/>
      <c r="J103" s="199">
        <f>J143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4"/>
      <c r="D104" s="197" t="s">
        <v>224</v>
      </c>
      <c r="E104" s="198"/>
      <c r="F104" s="198"/>
      <c r="G104" s="198"/>
      <c r="H104" s="198"/>
      <c r="I104" s="198"/>
      <c r="J104" s="199">
        <f>J181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34"/>
      <c r="D105" s="197" t="s">
        <v>225</v>
      </c>
      <c r="E105" s="198"/>
      <c r="F105" s="198"/>
      <c r="G105" s="198"/>
      <c r="H105" s="198"/>
      <c r="I105" s="198"/>
      <c r="J105" s="199">
        <f>J207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0"/>
      <c r="C106" s="191"/>
      <c r="D106" s="192" t="s">
        <v>226</v>
      </c>
      <c r="E106" s="193"/>
      <c r="F106" s="193"/>
      <c r="G106" s="193"/>
      <c r="H106" s="193"/>
      <c r="I106" s="193"/>
      <c r="J106" s="194">
        <f>J209</f>
        <v>0</v>
      </c>
      <c r="K106" s="191"/>
      <c r="L106" s="19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6"/>
      <c r="C107" s="134"/>
      <c r="D107" s="197" t="s">
        <v>227</v>
      </c>
      <c r="E107" s="198"/>
      <c r="F107" s="198"/>
      <c r="G107" s="198"/>
      <c r="H107" s="198"/>
      <c r="I107" s="198"/>
      <c r="J107" s="199">
        <f>J210</f>
        <v>0</v>
      </c>
      <c r="K107" s="134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34"/>
      <c r="D108" s="197" t="s">
        <v>228</v>
      </c>
      <c r="E108" s="198"/>
      <c r="F108" s="198"/>
      <c r="G108" s="198"/>
      <c r="H108" s="198"/>
      <c r="I108" s="198"/>
      <c r="J108" s="199">
        <f>J241</f>
        <v>0</v>
      </c>
      <c r="K108" s="134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34"/>
      <c r="D109" s="197" t="s">
        <v>229</v>
      </c>
      <c r="E109" s="198"/>
      <c r="F109" s="198"/>
      <c r="G109" s="198"/>
      <c r="H109" s="198"/>
      <c r="I109" s="198"/>
      <c r="J109" s="199">
        <f>J255</f>
        <v>0</v>
      </c>
      <c r="K109" s="134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34"/>
      <c r="D110" s="197" t="s">
        <v>230</v>
      </c>
      <c r="E110" s="198"/>
      <c r="F110" s="198"/>
      <c r="G110" s="198"/>
      <c r="H110" s="198"/>
      <c r="I110" s="198"/>
      <c r="J110" s="199">
        <f>J259</f>
        <v>0</v>
      </c>
      <c r="K110" s="134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34"/>
      <c r="D111" s="197" t="s">
        <v>231</v>
      </c>
      <c r="E111" s="198"/>
      <c r="F111" s="198"/>
      <c r="G111" s="198"/>
      <c r="H111" s="198"/>
      <c r="I111" s="198"/>
      <c r="J111" s="199">
        <f>J267</f>
        <v>0</v>
      </c>
      <c r="K111" s="134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6"/>
      <c r="C112" s="134"/>
      <c r="D112" s="197" t="s">
        <v>232</v>
      </c>
      <c r="E112" s="198"/>
      <c r="F112" s="198"/>
      <c r="G112" s="198"/>
      <c r="H112" s="198"/>
      <c r="I112" s="198"/>
      <c r="J112" s="199">
        <f>J275</f>
        <v>0</v>
      </c>
      <c r="K112" s="134"/>
      <c r="L112" s="20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6"/>
      <c r="C113" s="134"/>
      <c r="D113" s="197" t="s">
        <v>233</v>
      </c>
      <c r="E113" s="198"/>
      <c r="F113" s="198"/>
      <c r="G113" s="198"/>
      <c r="H113" s="198"/>
      <c r="I113" s="198"/>
      <c r="J113" s="199">
        <f>J282</f>
        <v>0</v>
      </c>
      <c r="K113" s="134"/>
      <c r="L113" s="20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134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85" t="str">
        <f>E7</f>
        <v>Nemocnice Jihlava - oprava střešního pláště interního pavilonu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" customFormat="1" ht="12" customHeight="1">
      <c r="B124" s="22"/>
      <c r="C124" s="33" t="s">
        <v>123</v>
      </c>
      <c r="D124" s="23"/>
      <c r="E124" s="23"/>
      <c r="F124" s="23"/>
      <c r="G124" s="23"/>
      <c r="H124" s="23"/>
      <c r="I124" s="23"/>
      <c r="J124" s="23"/>
      <c r="K124" s="23"/>
      <c r="L124" s="21"/>
    </row>
    <row r="125" s="1" customFormat="1" ht="16.5" customHeight="1">
      <c r="B125" s="22"/>
      <c r="C125" s="23"/>
      <c r="D125" s="23"/>
      <c r="E125" s="185" t="s">
        <v>216</v>
      </c>
      <c r="F125" s="23"/>
      <c r="G125" s="23"/>
      <c r="H125" s="23"/>
      <c r="I125" s="23"/>
      <c r="J125" s="23"/>
      <c r="K125" s="23"/>
      <c r="L125" s="21"/>
    </row>
    <row r="126" s="1" customFormat="1" ht="12" customHeight="1">
      <c r="B126" s="22"/>
      <c r="C126" s="33" t="s">
        <v>125</v>
      </c>
      <c r="D126" s="23"/>
      <c r="E126" s="23"/>
      <c r="F126" s="23"/>
      <c r="G126" s="23"/>
      <c r="H126" s="23"/>
      <c r="I126" s="23"/>
      <c r="J126" s="23"/>
      <c r="K126" s="23"/>
      <c r="L126" s="21"/>
    </row>
    <row r="127" s="2" customFormat="1" ht="16.5" customHeight="1">
      <c r="A127" s="39"/>
      <c r="B127" s="40"/>
      <c r="C127" s="41"/>
      <c r="D127" s="41"/>
      <c r="E127" s="250" t="s">
        <v>217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218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E13</f>
        <v>01-00 - Bourací práce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21</v>
      </c>
      <c r="D131" s="41"/>
      <c r="E131" s="41"/>
      <c r="F131" s="28" t="str">
        <f>F16</f>
        <v>město Jihlava, areál Nemocnice Jihlava</v>
      </c>
      <c r="G131" s="41"/>
      <c r="H131" s="41"/>
      <c r="I131" s="33" t="s">
        <v>23</v>
      </c>
      <c r="J131" s="80" t="str">
        <f>IF(J16="","",J16)</f>
        <v>4. 7. 2024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25.65" customHeight="1">
      <c r="A133" s="39"/>
      <c r="B133" s="40"/>
      <c r="C133" s="33" t="s">
        <v>25</v>
      </c>
      <c r="D133" s="41"/>
      <c r="E133" s="41"/>
      <c r="F133" s="28" t="str">
        <f>E19</f>
        <v>Kraj Vysočina</v>
      </c>
      <c r="G133" s="41"/>
      <c r="H133" s="41"/>
      <c r="I133" s="33" t="s">
        <v>33</v>
      </c>
      <c r="J133" s="37" t="str">
        <f>E25</f>
        <v>PROJEKT CENTRUM NOVA s.r.o.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31</v>
      </c>
      <c r="D134" s="41"/>
      <c r="E134" s="41"/>
      <c r="F134" s="28" t="str">
        <f>IF(E22="","",E22)</f>
        <v>Vyplň údaj</v>
      </c>
      <c r="G134" s="41"/>
      <c r="H134" s="41"/>
      <c r="I134" s="33" t="s">
        <v>38</v>
      </c>
      <c r="J134" s="37" t="str">
        <f>E28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201"/>
      <c r="B136" s="202"/>
      <c r="C136" s="203" t="s">
        <v>135</v>
      </c>
      <c r="D136" s="204" t="s">
        <v>67</v>
      </c>
      <c r="E136" s="204" t="s">
        <v>63</v>
      </c>
      <c r="F136" s="204" t="s">
        <v>64</v>
      </c>
      <c r="G136" s="204" t="s">
        <v>136</v>
      </c>
      <c r="H136" s="204" t="s">
        <v>137</v>
      </c>
      <c r="I136" s="204" t="s">
        <v>138</v>
      </c>
      <c r="J136" s="204" t="s">
        <v>129</v>
      </c>
      <c r="K136" s="205" t="s">
        <v>139</v>
      </c>
      <c r="L136" s="206"/>
      <c r="M136" s="101" t="s">
        <v>1</v>
      </c>
      <c r="N136" s="102" t="s">
        <v>46</v>
      </c>
      <c r="O136" s="102" t="s">
        <v>140</v>
      </c>
      <c r="P136" s="102" t="s">
        <v>141</v>
      </c>
      <c r="Q136" s="102" t="s">
        <v>142</v>
      </c>
      <c r="R136" s="102" t="s">
        <v>143</v>
      </c>
      <c r="S136" s="102" t="s">
        <v>144</v>
      </c>
      <c r="T136" s="103" t="s">
        <v>145</v>
      </c>
      <c r="U136" s="201"/>
      <c r="V136" s="201"/>
      <c r="W136" s="201"/>
      <c r="X136" s="201"/>
      <c r="Y136" s="201"/>
      <c r="Z136" s="201"/>
      <c r="AA136" s="201"/>
      <c r="AB136" s="201"/>
      <c r="AC136" s="201"/>
      <c r="AD136" s="201"/>
      <c r="AE136" s="201"/>
    </row>
    <row r="137" s="2" customFormat="1" ht="22.8" customHeight="1">
      <c r="A137" s="39"/>
      <c r="B137" s="40"/>
      <c r="C137" s="108" t="s">
        <v>146</v>
      </c>
      <c r="D137" s="41"/>
      <c r="E137" s="41"/>
      <c r="F137" s="41"/>
      <c r="G137" s="41"/>
      <c r="H137" s="41"/>
      <c r="I137" s="41"/>
      <c r="J137" s="207">
        <f>BK137</f>
        <v>0</v>
      </c>
      <c r="K137" s="41"/>
      <c r="L137" s="45"/>
      <c r="M137" s="104"/>
      <c r="N137" s="208"/>
      <c r="O137" s="105"/>
      <c r="P137" s="209">
        <f>P138+P209</f>
        <v>0</v>
      </c>
      <c r="Q137" s="105"/>
      <c r="R137" s="209">
        <f>R138+R209</f>
        <v>0.066142200000000012</v>
      </c>
      <c r="S137" s="105"/>
      <c r="T137" s="210">
        <f>T138+T209</f>
        <v>124.46777200000001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81</v>
      </c>
      <c r="AU137" s="18" t="s">
        <v>131</v>
      </c>
      <c r="BK137" s="211">
        <f>BK138+BK209</f>
        <v>0</v>
      </c>
    </row>
    <row r="138" s="12" customFormat="1" ht="25.92" customHeight="1">
      <c r="A138" s="12"/>
      <c r="B138" s="212"/>
      <c r="C138" s="213"/>
      <c r="D138" s="214" t="s">
        <v>81</v>
      </c>
      <c r="E138" s="215" t="s">
        <v>234</v>
      </c>
      <c r="F138" s="215" t="s">
        <v>235</v>
      </c>
      <c r="G138" s="213"/>
      <c r="H138" s="213"/>
      <c r="I138" s="216"/>
      <c r="J138" s="217">
        <f>BK138</f>
        <v>0</v>
      </c>
      <c r="K138" s="213"/>
      <c r="L138" s="218"/>
      <c r="M138" s="219"/>
      <c r="N138" s="220"/>
      <c r="O138" s="220"/>
      <c r="P138" s="221">
        <f>P139+P143+P181+P207</f>
        <v>0</v>
      </c>
      <c r="Q138" s="220"/>
      <c r="R138" s="221">
        <f>R139+R143+R181+R207</f>
        <v>0.026175000000000004</v>
      </c>
      <c r="S138" s="220"/>
      <c r="T138" s="222">
        <f>T139+T143+T181+T207</f>
        <v>116.00320000000001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89</v>
      </c>
      <c r="AT138" s="224" t="s">
        <v>81</v>
      </c>
      <c r="AU138" s="224" t="s">
        <v>82</v>
      </c>
      <c r="AY138" s="223" t="s">
        <v>150</v>
      </c>
      <c r="BK138" s="225">
        <f>BK139+BK143+BK181+BK207</f>
        <v>0</v>
      </c>
    </row>
    <row r="139" s="12" customFormat="1" ht="22.8" customHeight="1">
      <c r="A139" s="12"/>
      <c r="B139" s="212"/>
      <c r="C139" s="213"/>
      <c r="D139" s="214" t="s">
        <v>81</v>
      </c>
      <c r="E139" s="226" t="s">
        <v>177</v>
      </c>
      <c r="F139" s="226" t="s">
        <v>236</v>
      </c>
      <c r="G139" s="213"/>
      <c r="H139" s="213"/>
      <c r="I139" s="216"/>
      <c r="J139" s="227">
        <f>BK139</f>
        <v>0</v>
      </c>
      <c r="K139" s="213"/>
      <c r="L139" s="218"/>
      <c r="M139" s="219"/>
      <c r="N139" s="220"/>
      <c r="O139" s="220"/>
      <c r="P139" s="221">
        <f>SUM(P140:P142)</f>
        <v>0</v>
      </c>
      <c r="Q139" s="220"/>
      <c r="R139" s="221">
        <f>SUM(R140:R142)</f>
        <v>0.011000000000000001</v>
      </c>
      <c r="S139" s="220"/>
      <c r="T139" s="222">
        <f>SUM(T140:T142)</f>
        <v>0.0060000000000000001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3" t="s">
        <v>89</v>
      </c>
      <c r="AT139" s="224" t="s">
        <v>81</v>
      </c>
      <c r="AU139" s="224" t="s">
        <v>89</v>
      </c>
      <c r="AY139" s="223" t="s">
        <v>150</v>
      </c>
      <c r="BK139" s="225">
        <f>SUM(BK140:BK142)</f>
        <v>0</v>
      </c>
    </row>
    <row r="140" s="2" customFormat="1" ht="16.5" customHeight="1">
      <c r="A140" s="39"/>
      <c r="B140" s="40"/>
      <c r="C140" s="228" t="s">
        <v>89</v>
      </c>
      <c r="D140" s="228" t="s">
        <v>153</v>
      </c>
      <c r="E140" s="229" t="s">
        <v>237</v>
      </c>
      <c r="F140" s="230" t="s">
        <v>238</v>
      </c>
      <c r="G140" s="231" t="s">
        <v>239</v>
      </c>
      <c r="H140" s="232">
        <v>100</v>
      </c>
      <c r="I140" s="233"/>
      <c r="J140" s="234">
        <f>ROUND(I140*H140,2)</f>
        <v>0</v>
      </c>
      <c r="K140" s="230" t="s">
        <v>240</v>
      </c>
      <c r="L140" s="45"/>
      <c r="M140" s="235" t="s">
        <v>1</v>
      </c>
      <c r="N140" s="236" t="s">
        <v>47</v>
      </c>
      <c r="O140" s="92"/>
      <c r="P140" s="237">
        <f>O140*H140</f>
        <v>0</v>
      </c>
      <c r="Q140" s="237">
        <v>0.00011</v>
      </c>
      <c r="R140" s="237">
        <f>Q140*H140</f>
        <v>0.011000000000000001</v>
      </c>
      <c r="S140" s="237">
        <v>6.0000000000000002E-05</v>
      </c>
      <c r="T140" s="238">
        <f>S140*H140</f>
        <v>0.0060000000000000001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9" t="s">
        <v>149</v>
      </c>
      <c r="AT140" s="239" t="s">
        <v>153</v>
      </c>
      <c r="AU140" s="239" t="s">
        <v>91</v>
      </c>
      <c r="AY140" s="18" t="s">
        <v>150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8" t="s">
        <v>89</v>
      </c>
      <c r="BK140" s="240">
        <f>ROUND(I140*H140,2)</f>
        <v>0</v>
      </c>
      <c r="BL140" s="18" t="s">
        <v>149</v>
      </c>
      <c r="BM140" s="239" t="s">
        <v>241</v>
      </c>
    </row>
    <row r="141" s="2" customFormat="1">
      <c r="A141" s="39"/>
      <c r="B141" s="40"/>
      <c r="C141" s="41"/>
      <c r="D141" s="241" t="s">
        <v>158</v>
      </c>
      <c r="E141" s="41"/>
      <c r="F141" s="242" t="s">
        <v>242</v>
      </c>
      <c r="G141" s="41"/>
      <c r="H141" s="41"/>
      <c r="I141" s="243"/>
      <c r="J141" s="41"/>
      <c r="K141" s="41"/>
      <c r="L141" s="45"/>
      <c r="M141" s="244"/>
      <c r="N141" s="245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158</v>
      </c>
      <c r="AU141" s="18" t="s">
        <v>91</v>
      </c>
    </row>
    <row r="142" s="2" customFormat="1">
      <c r="A142" s="39"/>
      <c r="B142" s="40"/>
      <c r="C142" s="41"/>
      <c r="D142" s="251" t="s">
        <v>243</v>
      </c>
      <c r="E142" s="41"/>
      <c r="F142" s="252" t="s">
        <v>244</v>
      </c>
      <c r="G142" s="41"/>
      <c r="H142" s="41"/>
      <c r="I142" s="243"/>
      <c r="J142" s="41"/>
      <c r="K142" s="41"/>
      <c r="L142" s="45"/>
      <c r="M142" s="244"/>
      <c r="N142" s="245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243</v>
      </c>
      <c r="AU142" s="18" t="s">
        <v>91</v>
      </c>
    </row>
    <row r="143" s="12" customFormat="1" ht="22.8" customHeight="1">
      <c r="A143" s="12"/>
      <c r="B143" s="212"/>
      <c r="C143" s="213"/>
      <c r="D143" s="214" t="s">
        <v>81</v>
      </c>
      <c r="E143" s="226" t="s">
        <v>192</v>
      </c>
      <c r="F143" s="226" t="s">
        <v>245</v>
      </c>
      <c r="G143" s="213"/>
      <c r="H143" s="213"/>
      <c r="I143" s="216"/>
      <c r="J143" s="227">
        <f>BK143</f>
        <v>0</v>
      </c>
      <c r="K143" s="213"/>
      <c r="L143" s="218"/>
      <c r="M143" s="219"/>
      <c r="N143" s="220"/>
      <c r="O143" s="220"/>
      <c r="P143" s="221">
        <f>SUM(P144:P180)</f>
        <v>0</v>
      </c>
      <c r="Q143" s="220"/>
      <c r="R143" s="221">
        <f>SUM(R144:R180)</f>
        <v>0.015175000000000001</v>
      </c>
      <c r="S143" s="220"/>
      <c r="T143" s="222">
        <f>SUM(T144:T180)</f>
        <v>115.99720000000001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3" t="s">
        <v>89</v>
      </c>
      <c r="AT143" s="224" t="s">
        <v>81</v>
      </c>
      <c r="AU143" s="224" t="s">
        <v>89</v>
      </c>
      <c r="AY143" s="223" t="s">
        <v>150</v>
      </c>
      <c r="BK143" s="225">
        <f>SUM(BK144:BK180)</f>
        <v>0</v>
      </c>
    </row>
    <row r="144" s="2" customFormat="1" ht="33" customHeight="1">
      <c r="A144" s="39"/>
      <c r="B144" s="40"/>
      <c r="C144" s="228" t="s">
        <v>91</v>
      </c>
      <c r="D144" s="228" t="s">
        <v>153</v>
      </c>
      <c r="E144" s="229" t="s">
        <v>246</v>
      </c>
      <c r="F144" s="230" t="s">
        <v>247</v>
      </c>
      <c r="G144" s="231" t="s">
        <v>239</v>
      </c>
      <c r="H144" s="232">
        <v>40</v>
      </c>
      <c r="I144" s="233"/>
      <c r="J144" s="234">
        <f>ROUND(I144*H144,2)</f>
        <v>0</v>
      </c>
      <c r="K144" s="230" t="s">
        <v>240</v>
      </c>
      <c r="L144" s="45"/>
      <c r="M144" s="235" t="s">
        <v>1</v>
      </c>
      <c r="N144" s="236" t="s">
        <v>47</v>
      </c>
      <c r="O144" s="92"/>
      <c r="P144" s="237">
        <f>O144*H144</f>
        <v>0</v>
      </c>
      <c r="Q144" s="237">
        <v>0.00012999999999999999</v>
      </c>
      <c r="R144" s="237">
        <f>Q144*H144</f>
        <v>0.0051999999999999998</v>
      </c>
      <c r="S144" s="237">
        <v>0</v>
      </c>
      <c r="T144" s="23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9" t="s">
        <v>149</v>
      </c>
      <c r="AT144" s="239" t="s">
        <v>153</v>
      </c>
      <c r="AU144" s="239" t="s">
        <v>91</v>
      </c>
      <c r="AY144" s="18" t="s">
        <v>150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8" t="s">
        <v>89</v>
      </c>
      <c r="BK144" s="240">
        <f>ROUND(I144*H144,2)</f>
        <v>0</v>
      </c>
      <c r="BL144" s="18" t="s">
        <v>149</v>
      </c>
      <c r="BM144" s="239" t="s">
        <v>248</v>
      </c>
    </row>
    <row r="145" s="2" customFormat="1">
      <c r="A145" s="39"/>
      <c r="B145" s="40"/>
      <c r="C145" s="41"/>
      <c r="D145" s="241" t="s">
        <v>158</v>
      </c>
      <c r="E145" s="41"/>
      <c r="F145" s="242" t="s">
        <v>249</v>
      </c>
      <c r="G145" s="41"/>
      <c r="H145" s="41"/>
      <c r="I145" s="243"/>
      <c r="J145" s="41"/>
      <c r="K145" s="41"/>
      <c r="L145" s="45"/>
      <c r="M145" s="244"/>
      <c r="N145" s="245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158</v>
      </c>
      <c r="AU145" s="18" t="s">
        <v>91</v>
      </c>
    </row>
    <row r="146" s="2" customFormat="1">
      <c r="A146" s="39"/>
      <c r="B146" s="40"/>
      <c r="C146" s="41"/>
      <c r="D146" s="251" t="s">
        <v>243</v>
      </c>
      <c r="E146" s="41"/>
      <c r="F146" s="252" t="s">
        <v>250</v>
      </c>
      <c r="G146" s="41"/>
      <c r="H146" s="41"/>
      <c r="I146" s="243"/>
      <c r="J146" s="41"/>
      <c r="K146" s="41"/>
      <c r="L146" s="45"/>
      <c r="M146" s="244"/>
      <c r="N146" s="245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243</v>
      </c>
      <c r="AU146" s="18" t="s">
        <v>91</v>
      </c>
    </row>
    <row r="147" s="13" customFormat="1">
      <c r="A147" s="13"/>
      <c r="B147" s="253"/>
      <c r="C147" s="254"/>
      <c r="D147" s="241" t="s">
        <v>251</v>
      </c>
      <c r="E147" s="255" t="s">
        <v>1</v>
      </c>
      <c r="F147" s="256" t="s">
        <v>252</v>
      </c>
      <c r="G147" s="254"/>
      <c r="H147" s="255" t="s">
        <v>1</v>
      </c>
      <c r="I147" s="257"/>
      <c r="J147" s="254"/>
      <c r="K147" s="254"/>
      <c r="L147" s="258"/>
      <c r="M147" s="259"/>
      <c r="N147" s="260"/>
      <c r="O147" s="260"/>
      <c r="P147" s="260"/>
      <c r="Q147" s="260"/>
      <c r="R147" s="260"/>
      <c r="S147" s="260"/>
      <c r="T147" s="26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2" t="s">
        <v>251</v>
      </c>
      <c r="AU147" s="262" t="s">
        <v>91</v>
      </c>
      <c r="AV147" s="13" t="s">
        <v>89</v>
      </c>
      <c r="AW147" s="13" t="s">
        <v>37</v>
      </c>
      <c r="AX147" s="13" t="s">
        <v>82</v>
      </c>
      <c r="AY147" s="262" t="s">
        <v>150</v>
      </c>
    </row>
    <row r="148" s="13" customFormat="1">
      <c r="A148" s="13"/>
      <c r="B148" s="253"/>
      <c r="C148" s="254"/>
      <c r="D148" s="241" t="s">
        <v>251</v>
      </c>
      <c r="E148" s="255" t="s">
        <v>1</v>
      </c>
      <c r="F148" s="256" t="s">
        <v>253</v>
      </c>
      <c r="G148" s="254"/>
      <c r="H148" s="255" t="s">
        <v>1</v>
      </c>
      <c r="I148" s="257"/>
      <c r="J148" s="254"/>
      <c r="K148" s="254"/>
      <c r="L148" s="258"/>
      <c r="M148" s="259"/>
      <c r="N148" s="260"/>
      <c r="O148" s="260"/>
      <c r="P148" s="260"/>
      <c r="Q148" s="260"/>
      <c r="R148" s="260"/>
      <c r="S148" s="260"/>
      <c r="T148" s="26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2" t="s">
        <v>251</v>
      </c>
      <c r="AU148" s="262" t="s">
        <v>91</v>
      </c>
      <c r="AV148" s="13" t="s">
        <v>89</v>
      </c>
      <c r="AW148" s="13" t="s">
        <v>37</v>
      </c>
      <c r="AX148" s="13" t="s">
        <v>82</v>
      </c>
      <c r="AY148" s="262" t="s">
        <v>150</v>
      </c>
    </row>
    <row r="149" s="14" customFormat="1">
      <c r="A149" s="14"/>
      <c r="B149" s="263"/>
      <c r="C149" s="264"/>
      <c r="D149" s="241" t="s">
        <v>251</v>
      </c>
      <c r="E149" s="265" t="s">
        <v>1</v>
      </c>
      <c r="F149" s="266" t="s">
        <v>254</v>
      </c>
      <c r="G149" s="264"/>
      <c r="H149" s="267">
        <v>40</v>
      </c>
      <c r="I149" s="268"/>
      <c r="J149" s="264"/>
      <c r="K149" s="264"/>
      <c r="L149" s="269"/>
      <c r="M149" s="270"/>
      <c r="N149" s="271"/>
      <c r="O149" s="271"/>
      <c r="P149" s="271"/>
      <c r="Q149" s="271"/>
      <c r="R149" s="271"/>
      <c r="S149" s="271"/>
      <c r="T149" s="27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3" t="s">
        <v>251</v>
      </c>
      <c r="AU149" s="273" t="s">
        <v>91</v>
      </c>
      <c r="AV149" s="14" t="s">
        <v>91</v>
      </c>
      <c r="AW149" s="14" t="s">
        <v>37</v>
      </c>
      <c r="AX149" s="14" t="s">
        <v>82</v>
      </c>
      <c r="AY149" s="273" t="s">
        <v>150</v>
      </c>
    </row>
    <row r="150" s="15" customFormat="1">
      <c r="A150" s="15"/>
      <c r="B150" s="274"/>
      <c r="C150" s="275"/>
      <c r="D150" s="241" t="s">
        <v>251</v>
      </c>
      <c r="E150" s="276" t="s">
        <v>1</v>
      </c>
      <c r="F150" s="277" t="s">
        <v>255</v>
      </c>
      <c r="G150" s="275"/>
      <c r="H150" s="278">
        <v>40</v>
      </c>
      <c r="I150" s="279"/>
      <c r="J150" s="275"/>
      <c r="K150" s="275"/>
      <c r="L150" s="280"/>
      <c r="M150" s="281"/>
      <c r="N150" s="282"/>
      <c r="O150" s="282"/>
      <c r="P150" s="282"/>
      <c r="Q150" s="282"/>
      <c r="R150" s="282"/>
      <c r="S150" s="282"/>
      <c r="T150" s="28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84" t="s">
        <v>251</v>
      </c>
      <c r="AU150" s="284" t="s">
        <v>91</v>
      </c>
      <c r="AV150" s="15" t="s">
        <v>149</v>
      </c>
      <c r="AW150" s="15" t="s">
        <v>37</v>
      </c>
      <c r="AX150" s="15" t="s">
        <v>89</v>
      </c>
      <c r="AY150" s="284" t="s">
        <v>150</v>
      </c>
    </row>
    <row r="151" s="2" customFormat="1" ht="37.8" customHeight="1">
      <c r="A151" s="39"/>
      <c r="B151" s="40"/>
      <c r="C151" s="228" t="s">
        <v>104</v>
      </c>
      <c r="D151" s="228" t="s">
        <v>153</v>
      </c>
      <c r="E151" s="229" t="s">
        <v>256</v>
      </c>
      <c r="F151" s="230" t="s">
        <v>257</v>
      </c>
      <c r="G151" s="231" t="s">
        <v>239</v>
      </c>
      <c r="H151" s="232">
        <v>47.5</v>
      </c>
      <c r="I151" s="233"/>
      <c r="J151" s="234">
        <f>ROUND(I151*H151,2)</f>
        <v>0</v>
      </c>
      <c r="K151" s="230" t="s">
        <v>240</v>
      </c>
      <c r="L151" s="45"/>
      <c r="M151" s="235" t="s">
        <v>1</v>
      </c>
      <c r="N151" s="236" t="s">
        <v>47</v>
      </c>
      <c r="O151" s="92"/>
      <c r="P151" s="237">
        <f>O151*H151</f>
        <v>0</v>
      </c>
      <c r="Q151" s="237">
        <v>0.00021000000000000001</v>
      </c>
      <c r="R151" s="237">
        <f>Q151*H151</f>
        <v>0.0099750000000000012</v>
      </c>
      <c r="S151" s="237">
        <v>0</v>
      </c>
      <c r="T151" s="23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9" t="s">
        <v>149</v>
      </c>
      <c r="AT151" s="239" t="s">
        <v>153</v>
      </c>
      <c r="AU151" s="239" t="s">
        <v>91</v>
      </c>
      <c r="AY151" s="18" t="s">
        <v>150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8" t="s">
        <v>89</v>
      </c>
      <c r="BK151" s="240">
        <f>ROUND(I151*H151,2)</f>
        <v>0</v>
      </c>
      <c r="BL151" s="18" t="s">
        <v>149</v>
      </c>
      <c r="BM151" s="239" t="s">
        <v>258</v>
      </c>
    </row>
    <row r="152" s="2" customFormat="1">
      <c r="A152" s="39"/>
      <c r="B152" s="40"/>
      <c r="C152" s="41"/>
      <c r="D152" s="241" t="s">
        <v>158</v>
      </c>
      <c r="E152" s="41"/>
      <c r="F152" s="242" t="s">
        <v>259</v>
      </c>
      <c r="G152" s="41"/>
      <c r="H152" s="41"/>
      <c r="I152" s="243"/>
      <c r="J152" s="41"/>
      <c r="K152" s="41"/>
      <c r="L152" s="45"/>
      <c r="M152" s="244"/>
      <c r="N152" s="245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158</v>
      </c>
      <c r="AU152" s="18" t="s">
        <v>91</v>
      </c>
    </row>
    <row r="153" s="2" customFormat="1">
      <c r="A153" s="39"/>
      <c r="B153" s="40"/>
      <c r="C153" s="41"/>
      <c r="D153" s="251" t="s">
        <v>243</v>
      </c>
      <c r="E153" s="41"/>
      <c r="F153" s="252" t="s">
        <v>260</v>
      </c>
      <c r="G153" s="41"/>
      <c r="H153" s="41"/>
      <c r="I153" s="243"/>
      <c r="J153" s="41"/>
      <c r="K153" s="41"/>
      <c r="L153" s="45"/>
      <c r="M153" s="244"/>
      <c r="N153" s="245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243</v>
      </c>
      <c r="AU153" s="18" t="s">
        <v>91</v>
      </c>
    </row>
    <row r="154" s="13" customFormat="1">
      <c r="A154" s="13"/>
      <c r="B154" s="253"/>
      <c r="C154" s="254"/>
      <c r="D154" s="241" t="s">
        <v>251</v>
      </c>
      <c r="E154" s="255" t="s">
        <v>1</v>
      </c>
      <c r="F154" s="256" t="s">
        <v>261</v>
      </c>
      <c r="G154" s="254"/>
      <c r="H154" s="255" t="s">
        <v>1</v>
      </c>
      <c r="I154" s="257"/>
      <c r="J154" s="254"/>
      <c r="K154" s="254"/>
      <c r="L154" s="258"/>
      <c r="M154" s="259"/>
      <c r="N154" s="260"/>
      <c r="O154" s="260"/>
      <c r="P154" s="260"/>
      <c r="Q154" s="260"/>
      <c r="R154" s="260"/>
      <c r="S154" s="260"/>
      <c r="T154" s="26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2" t="s">
        <v>251</v>
      </c>
      <c r="AU154" s="262" t="s">
        <v>91</v>
      </c>
      <c r="AV154" s="13" t="s">
        <v>89</v>
      </c>
      <c r="AW154" s="13" t="s">
        <v>37</v>
      </c>
      <c r="AX154" s="13" t="s">
        <v>82</v>
      </c>
      <c r="AY154" s="262" t="s">
        <v>150</v>
      </c>
    </row>
    <row r="155" s="13" customFormat="1">
      <c r="A155" s="13"/>
      <c r="B155" s="253"/>
      <c r="C155" s="254"/>
      <c r="D155" s="241" t="s">
        <v>251</v>
      </c>
      <c r="E155" s="255" t="s">
        <v>1</v>
      </c>
      <c r="F155" s="256" t="s">
        <v>262</v>
      </c>
      <c r="G155" s="254"/>
      <c r="H155" s="255" t="s">
        <v>1</v>
      </c>
      <c r="I155" s="257"/>
      <c r="J155" s="254"/>
      <c r="K155" s="254"/>
      <c r="L155" s="258"/>
      <c r="M155" s="259"/>
      <c r="N155" s="260"/>
      <c r="O155" s="260"/>
      <c r="P155" s="260"/>
      <c r="Q155" s="260"/>
      <c r="R155" s="260"/>
      <c r="S155" s="260"/>
      <c r="T155" s="26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2" t="s">
        <v>251</v>
      </c>
      <c r="AU155" s="262" t="s">
        <v>91</v>
      </c>
      <c r="AV155" s="13" t="s">
        <v>89</v>
      </c>
      <c r="AW155" s="13" t="s">
        <v>37</v>
      </c>
      <c r="AX155" s="13" t="s">
        <v>82</v>
      </c>
      <c r="AY155" s="262" t="s">
        <v>150</v>
      </c>
    </row>
    <row r="156" s="14" customFormat="1">
      <c r="A156" s="14"/>
      <c r="B156" s="263"/>
      <c r="C156" s="264"/>
      <c r="D156" s="241" t="s">
        <v>251</v>
      </c>
      <c r="E156" s="265" t="s">
        <v>1</v>
      </c>
      <c r="F156" s="266" t="s">
        <v>263</v>
      </c>
      <c r="G156" s="264"/>
      <c r="H156" s="267">
        <v>47.5</v>
      </c>
      <c r="I156" s="268"/>
      <c r="J156" s="264"/>
      <c r="K156" s="264"/>
      <c r="L156" s="269"/>
      <c r="M156" s="270"/>
      <c r="N156" s="271"/>
      <c r="O156" s="271"/>
      <c r="P156" s="271"/>
      <c r="Q156" s="271"/>
      <c r="R156" s="271"/>
      <c r="S156" s="271"/>
      <c r="T156" s="27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3" t="s">
        <v>251</v>
      </c>
      <c r="AU156" s="273" t="s">
        <v>91</v>
      </c>
      <c r="AV156" s="14" t="s">
        <v>91</v>
      </c>
      <c r="AW156" s="14" t="s">
        <v>37</v>
      </c>
      <c r="AX156" s="14" t="s">
        <v>82</v>
      </c>
      <c r="AY156" s="273" t="s">
        <v>150</v>
      </c>
    </row>
    <row r="157" s="15" customFormat="1">
      <c r="A157" s="15"/>
      <c r="B157" s="274"/>
      <c r="C157" s="275"/>
      <c r="D157" s="241" t="s">
        <v>251</v>
      </c>
      <c r="E157" s="276" t="s">
        <v>1</v>
      </c>
      <c r="F157" s="277" t="s">
        <v>255</v>
      </c>
      <c r="G157" s="275"/>
      <c r="H157" s="278">
        <v>47.5</v>
      </c>
      <c r="I157" s="279"/>
      <c r="J157" s="275"/>
      <c r="K157" s="275"/>
      <c r="L157" s="280"/>
      <c r="M157" s="281"/>
      <c r="N157" s="282"/>
      <c r="O157" s="282"/>
      <c r="P157" s="282"/>
      <c r="Q157" s="282"/>
      <c r="R157" s="282"/>
      <c r="S157" s="282"/>
      <c r="T157" s="28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4" t="s">
        <v>251</v>
      </c>
      <c r="AU157" s="284" t="s">
        <v>91</v>
      </c>
      <c r="AV157" s="15" t="s">
        <v>149</v>
      </c>
      <c r="AW157" s="15" t="s">
        <v>37</v>
      </c>
      <c r="AX157" s="15" t="s">
        <v>89</v>
      </c>
      <c r="AY157" s="284" t="s">
        <v>150</v>
      </c>
    </row>
    <row r="158" s="2" customFormat="1" ht="24.15" customHeight="1">
      <c r="A158" s="39"/>
      <c r="B158" s="40"/>
      <c r="C158" s="228" t="s">
        <v>149</v>
      </c>
      <c r="D158" s="228" t="s">
        <v>153</v>
      </c>
      <c r="E158" s="229" t="s">
        <v>264</v>
      </c>
      <c r="F158" s="230" t="s">
        <v>265</v>
      </c>
      <c r="G158" s="231" t="s">
        <v>266</v>
      </c>
      <c r="H158" s="232">
        <v>16.52</v>
      </c>
      <c r="I158" s="233"/>
      <c r="J158" s="234">
        <f>ROUND(I158*H158,2)</f>
        <v>0</v>
      </c>
      <c r="K158" s="230" t="s">
        <v>240</v>
      </c>
      <c r="L158" s="45"/>
      <c r="M158" s="235" t="s">
        <v>1</v>
      </c>
      <c r="N158" s="236" t="s">
        <v>47</v>
      </c>
      <c r="O158" s="92"/>
      <c r="P158" s="237">
        <f>O158*H158</f>
        <v>0</v>
      </c>
      <c r="Q158" s="237">
        <v>0</v>
      </c>
      <c r="R158" s="237">
        <f>Q158*H158</f>
        <v>0</v>
      </c>
      <c r="S158" s="237">
        <v>1.8</v>
      </c>
      <c r="T158" s="238">
        <f>S158*H158</f>
        <v>29.736000000000001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9" t="s">
        <v>149</v>
      </c>
      <c r="AT158" s="239" t="s">
        <v>153</v>
      </c>
      <c r="AU158" s="239" t="s">
        <v>91</v>
      </c>
      <c r="AY158" s="18" t="s">
        <v>150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8" t="s">
        <v>89</v>
      </c>
      <c r="BK158" s="240">
        <f>ROUND(I158*H158,2)</f>
        <v>0</v>
      </c>
      <c r="BL158" s="18" t="s">
        <v>149</v>
      </c>
      <c r="BM158" s="239" t="s">
        <v>267</v>
      </c>
    </row>
    <row r="159" s="2" customFormat="1">
      <c r="A159" s="39"/>
      <c r="B159" s="40"/>
      <c r="C159" s="41"/>
      <c r="D159" s="241" t="s">
        <v>158</v>
      </c>
      <c r="E159" s="41"/>
      <c r="F159" s="242" t="s">
        <v>268</v>
      </c>
      <c r="G159" s="41"/>
      <c r="H159" s="41"/>
      <c r="I159" s="243"/>
      <c r="J159" s="41"/>
      <c r="K159" s="41"/>
      <c r="L159" s="45"/>
      <c r="M159" s="244"/>
      <c r="N159" s="245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158</v>
      </c>
      <c r="AU159" s="18" t="s">
        <v>91</v>
      </c>
    </row>
    <row r="160" s="2" customFormat="1">
      <c r="A160" s="39"/>
      <c r="B160" s="40"/>
      <c r="C160" s="41"/>
      <c r="D160" s="251" t="s">
        <v>243</v>
      </c>
      <c r="E160" s="41"/>
      <c r="F160" s="252" t="s">
        <v>269</v>
      </c>
      <c r="G160" s="41"/>
      <c r="H160" s="41"/>
      <c r="I160" s="243"/>
      <c r="J160" s="41"/>
      <c r="K160" s="41"/>
      <c r="L160" s="45"/>
      <c r="M160" s="244"/>
      <c r="N160" s="245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243</v>
      </c>
      <c r="AU160" s="18" t="s">
        <v>91</v>
      </c>
    </row>
    <row r="161" s="13" customFormat="1">
      <c r="A161" s="13"/>
      <c r="B161" s="253"/>
      <c r="C161" s="254"/>
      <c r="D161" s="241" t="s">
        <v>251</v>
      </c>
      <c r="E161" s="255" t="s">
        <v>1</v>
      </c>
      <c r="F161" s="256" t="s">
        <v>270</v>
      </c>
      <c r="G161" s="254"/>
      <c r="H161" s="255" t="s">
        <v>1</v>
      </c>
      <c r="I161" s="257"/>
      <c r="J161" s="254"/>
      <c r="K161" s="254"/>
      <c r="L161" s="258"/>
      <c r="M161" s="259"/>
      <c r="N161" s="260"/>
      <c r="O161" s="260"/>
      <c r="P161" s="260"/>
      <c r="Q161" s="260"/>
      <c r="R161" s="260"/>
      <c r="S161" s="260"/>
      <c r="T161" s="26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2" t="s">
        <v>251</v>
      </c>
      <c r="AU161" s="262" t="s">
        <v>91</v>
      </c>
      <c r="AV161" s="13" t="s">
        <v>89</v>
      </c>
      <c r="AW161" s="13" t="s">
        <v>37</v>
      </c>
      <c r="AX161" s="13" t="s">
        <v>82</v>
      </c>
      <c r="AY161" s="262" t="s">
        <v>150</v>
      </c>
    </row>
    <row r="162" s="13" customFormat="1">
      <c r="A162" s="13"/>
      <c r="B162" s="253"/>
      <c r="C162" s="254"/>
      <c r="D162" s="241" t="s">
        <v>251</v>
      </c>
      <c r="E162" s="255" t="s">
        <v>1</v>
      </c>
      <c r="F162" s="256" t="s">
        <v>271</v>
      </c>
      <c r="G162" s="254"/>
      <c r="H162" s="255" t="s">
        <v>1</v>
      </c>
      <c r="I162" s="257"/>
      <c r="J162" s="254"/>
      <c r="K162" s="254"/>
      <c r="L162" s="258"/>
      <c r="M162" s="259"/>
      <c r="N162" s="260"/>
      <c r="O162" s="260"/>
      <c r="P162" s="260"/>
      <c r="Q162" s="260"/>
      <c r="R162" s="260"/>
      <c r="S162" s="260"/>
      <c r="T162" s="26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2" t="s">
        <v>251</v>
      </c>
      <c r="AU162" s="262" t="s">
        <v>91</v>
      </c>
      <c r="AV162" s="13" t="s">
        <v>89</v>
      </c>
      <c r="AW162" s="13" t="s">
        <v>37</v>
      </c>
      <c r="AX162" s="13" t="s">
        <v>82</v>
      </c>
      <c r="AY162" s="262" t="s">
        <v>150</v>
      </c>
    </row>
    <row r="163" s="14" customFormat="1">
      <c r="A163" s="14"/>
      <c r="B163" s="263"/>
      <c r="C163" s="264"/>
      <c r="D163" s="241" t="s">
        <v>251</v>
      </c>
      <c r="E163" s="265" t="s">
        <v>1</v>
      </c>
      <c r="F163" s="266" t="s">
        <v>272</v>
      </c>
      <c r="G163" s="264"/>
      <c r="H163" s="267">
        <v>16.744</v>
      </c>
      <c r="I163" s="268"/>
      <c r="J163" s="264"/>
      <c r="K163" s="264"/>
      <c r="L163" s="269"/>
      <c r="M163" s="270"/>
      <c r="N163" s="271"/>
      <c r="O163" s="271"/>
      <c r="P163" s="271"/>
      <c r="Q163" s="271"/>
      <c r="R163" s="271"/>
      <c r="S163" s="271"/>
      <c r="T163" s="27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3" t="s">
        <v>251</v>
      </c>
      <c r="AU163" s="273" t="s">
        <v>91</v>
      </c>
      <c r="AV163" s="14" t="s">
        <v>91</v>
      </c>
      <c r="AW163" s="14" t="s">
        <v>37</v>
      </c>
      <c r="AX163" s="14" t="s">
        <v>82</v>
      </c>
      <c r="AY163" s="273" t="s">
        <v>150</v>
      </c>
    </row>
    <row r="164" s="13" customFormat="1">
      <c r="A164" s="13"/>
      <c r="B164" s="253"/>
      <c r="C164" s="254"/>
      <c r="D164" s="241" t="s">
        <v>251</v>
      </c>
      <c r="E164" s="255" t="s">
        <v>1</v>
      </c>
      <c r="F164" s="256" t="s">
        <v>273</v>
      </c>
      <c r="G164" s="254"/>
      <c r="H164" s="255" t="s">
        <v>1</v>
      </c>
      <c r="I164" s="257"/>
      <c r="J164" s="254"/>
      <c r="K164" s="254"/>
      <c r="L164" s="258"/>
      <c r="M164" s="259"/>
      <c r="N164" s="260"/>
      <c r="O164" s="260"/>
      <c r="P164" s="260"/>
      <c r="Q164" s="260"/>
      <c r="R164" s="260"/>
      <c r="S164" s="260"/>
      <c r="T164" s="26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2" t="s">
        <v>251</v>
      </c>
      <c r="AU164" s="262" t="s">
        <v>91</v>
      </c>
      <c r="AV164" s="13" t="s">
        <v>89</v>
      </c>
      <c r="AW164" s="13" t="s">
        <v>37</v>
      </c>
      <c r="AX164" s="13" t="s">
        <v>82</v>
      </c>
      <c r="AY164" s="262" t="s">
        <v>150</v>
      </c>
    </row>
    <row r="165" s="14" customFormat="1">
      <c r="A165" s="14"/>
      <c r="B165" s="263"/>
      <c r="C165" s="264"/>
      <c r="D165" s="241" t="s">
        <v>251</v>
      </c>
      <c r="E165" s="265" t="s">
        <v>1</v>
      </c>
      <c r="F165" s="266" t="s">
        <v>274</v>
      </c>
      <c r="G165" s="264"/>
      <c r="H165" s="267">
        <v>-0.22400000000000001</v>
      </c>
      <c r="I165" s="268"/>
      <c r="J165" s="264"/>
      <c r="K165" s="264"/>
      <c r="L165" s="269"/>
      <c r="M165" s="270"/>
      <c r="N165" s="271"/>
      <c r="O165" s="271"/>
      <c r="P165" s="271"/>
      <c r="Q165" s="271"/>
      <c r="R165" s="271"/>
      <c r="S165" s="271"/>
      <c r="T165" s="27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3" t="s">
        <v>251</v>
      </c>
      <c r="AU165" s="273" t="s">
        <v>91</v>
      </c>
      <c r="AV165" s="14" t="s">
        <v>91</v>
      </c>
      <c r="AW165" s="14" t="s">
        <v>37</v>
      </c>
      <c r="AX165" s="14" t="s">
        <v>82</v>
      </c>
      <c r="AY165" s="273" t="s">
        <v>150</v>
      </c>
    </row>
    <row r="166" s="15" customFormat="1">
      <c r="A166" s="15"/>
      <c r="B166" s="274"/>
      <c r="C166" s="275"/>
      <c r="D166" s="241" t="s">
        <v>251</v>
      </c>
      <c r="E166" s="276" t="s">
        <v>1</v>
      </c>
      <c r="F166" s="277" t="s">
        <v>255</v>
      </c>
      <c r="G166" s="275"/>
      <c r="H166" s="278">
        <v>16.52</v>
      </c>
      <c r="I166" s="279"/>
      <c r="J166" s="275"/>
      <c r="K166" s="275"/>
      <c r="L166" s="280"/>
      <c r="M166" s="281"/>
      <c r="N166" s="282"/>
      <c r="O166" s="282"/>
      <c r="P166" s="282"/>
      <c r="Q166" s="282"/>
      <c r="R166" s="282"/>
      <c r="S166" s="282"/>
      <c r="T166" s="28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4" t="s">
        <v>251</v>
      </c>
      <c r="AU166" s="284" t="s">
        <v>91</v>
      </c>
      <c r="AV166" s="15" t="s">
        <v>149</v>
      </c>
      <c r="AW166" s="15" t="s">
        <v>37</v>
      </c>
      <c r="AX166" s="15" t="s">
        <v>89</v>
      </c>
      <c r="AY166" s="284" t="s">
        <v>150</v>
      </c>
    </row>
    <row r="167" s="2" customFormat="1" ht="37.8" customHeight="1">
      <c r="A167" s="39"/>
      <c r="B167" s="40"/>
      <c r="C167" s="228" t="s">
        <v>172</v>
      </c>
      <c r="D167" s="228" t="s">
        <v>153</v>
      </c>
      <c r="E167" s="229" t="s">
        <v>275</v>
      </c>
      <c r="F167" s="230" t="s">
        <v>276</v>
      </c>
      <c r="G167" s="231" t="s">
        <v>266</v>
      </c>
      <c r="H167" s="232">
        <v>38.655999999999999</v>
      </c>
      <c r="I167" s="233"/>
      <c r="J167" s="234">
        <f>ROUND(I167*H167,2)</f>
        <v>0</v>
      </c>
      <c r="K167" s="230" t="s">
        <v>240</v>
      </c>
      <c r="L167" s="45"/>
      <c r="M167" s="235" t="s">
        <v>1</v>
      </c>
      <c r="N167" s="236" t="s">
        <v>47</v>
      </c>
      <c r="O167" s="92"/>
      <c r="P167" s="237">
        <f>O167*H167</f>
        <v>0</v>
      </c>
      <c r="Q167" s="237">
        <v>0</v>
      </c>
      <c r="R167" s="237">
        <f>Q167*H167</f>
        <v>0</v>
      </c>
      <c r="S167" s="237">
        <v>2.2000000000000002</v>
      </c>
      <c r="T167" s="238">
        <f>S167*H167</f>
        <v>85.043199999999999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9" t="s">
        <v>149</v>
      </c>
      <c r="AT167" s="239" t="s">
        <v>153</v>
      </c>
      <c r="AU167" s="239" t="s">
        <v>91</v>
      </c>
      <c r="AY167" s="18" t="s">
        <v>150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8" t="s">
        <v>89</v>
      </c>
      <c r="BK167" s="240">
        <f>ROUND(I167*H167,2)</f>
        <v>0</v>
      </c>
      <c r="BL167" s="18" t="s">
        <v>149</v>
      </c>
      <c r="BM167" s="239" t="s">
        <v>277</v>
      </c>
    </row>
    <row r="168" s="2" customFormat="1">
      <c r="A168" s="39"/>
      <c r="B168" s="40"/>
      <c r="C168" s="41"/>
      <c r="D168" s="241" t="s">
        <v>158</v>
      </c>
      <c r="E168" s="41"/>
      <c r="F168" s="242" t="s">
        <v>278</v>
      </c>
      <c r="G168" s="41"/>
      <c r="H168" s="41"/>
      <c r="I168" s="243"/>
      <c r="J168" s="41"/>
      <c r="K168" s="41"/>
      <c r="L168" s="45"/>
      <c r="M168" s="244"/>
      <c r="N168" s="245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158</v>
      </c>
      <c r="AU168" s="18" t="s">
        <v>91</v>
      </c>
    </row>
    <row r="169" s="2" customFormat="1">
      <c r="A169" s="39"/>
      <c r="B169" s="40"/>
      <c r="C169" s="41"/>
      <c r="D169" s="251" t="s">
        <v>243</v>
      </c>
      <c r="E169" s="41"/>
      <c r="F169" s="252" t="s">
        <v>279</v>
      </c>
      <c r="G169" s="41"/>
      <c r="H169" s="41"/>
      <c r="I169" s="243"/>
      <c r="J169" s="41"/>
      <c r="K169" s="41"/>
      <c r="L169" s="45"/>
      <c r="M169" s="244"/>
      <c r="N169" s="245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243</v>
      </c>
      <c r="AU169" s="18" t="s">
        <v>91</v>
      </c>
    </row>
    <row r="170" s="13" customFormat="1">
      <c r="A170" s="13"/>
      <c r="B170" s="253"/>
      <c r="C170" s="254"/>
      <c r="D170" s="241" t="s">
        <v>251</v>
      </c>
      <c r="E170" s="255" t="s">
        <v>1</v>
      </c>
      <c r="F170" s="256" t="s">
        <v>270</v>
      </c>
      <c r="G170" s="254"/>
      <c r="H170" s="255" t="s">
        <v>1</v>
      </c>
      <c r="I170" s="257"/>
      <c r="J170" s="254"/>
      <c r="K170" s="254"/>
      <c r="L170" s="258"/>
      <c r="M170" s="259"/>
      <c r="N170" s="260"/>
      <c r="O170" s="260"/>
      <c r="P170" s="260"/>
      <c r="Q170" s="260"/>
      <c r="R170" s="260"/>
      <c r="S170" s="260"/>
      <c r="T170" s="26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2" t="s">
        <v>251</v>
      </c>
      <c r="AU170" s="262" t="s">
        <v>91</v>
      </c>
      <c r="AV170" s="13" t="s">
        <v>89</v>
      </c>
      <c r="AW170" s="13" t="s">
        <v>37</v>
      </c>
      <c r="AX170" s="13" t="s">
        <v>82</v>
      </c>
      <c r="AY170" s="262" t="s">
        <v>150</v>
      </c>
    </row>
    <row r="171" s="13" customFormat="1">
      <c r="A171" s="13"/>
      <c r="B171" s="253"/>
      <c r="C171" s="254"/>
      <c r="D171" s="241" t="s">
        <v>251</v>
      </c>
      <c r="E171" s="255" t="s">
        <v>1</v>
      </c>
      <c r="F171" s="256" t="s">
        <v>280</v>
      </c>
      <c r="G171" s="254"/>
      <c r="H171" s="255" t="s">
        <v>1</v>
      </c>
      <c r="I171" s="257"/>
      <c r="J171" s="254"/>
      <c r="K171" s="254"/>
      <c r="L171" s="258"/>
      <c r="M171" s="259"/>
      <c r="N171" s="260"/>
      <c r="O171" s="260"/>
      <c r="P171" s="260"/>
      <c r="Q171" s="260"/>
      <c r="R171" s="260"/>
      <c r="S171" s="260"/>
      <c r="T171" s="26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2" t="s">
        <v>251</v>
      </c>
      <c r="AU171" s="262" t="s">
        <v>91</v>
      </c>
      <c r="AV171" s="13" t="s">
        <v>89</v>
      </c>
      <c r="AW171" s="13" t="s">
        <v>37</v>
      </c>
      <c r="AX171" s="13" t="s">
        <v>82</v>
      </c>
      <c r="AY171" s="262" t="s">
        <v>150</v>
      </c>
    </row>
    <row r="172" s="14" customFormat="1">
      <c r="A172" s="14"/>
      <c r="B172" s="263"/>
      <c r="C172" s="264"/>
      <c r="D172" s="241" t="s">
        <v>251</v>
      </c>
      <c r="E172" s="265" t="s">
        <v>1</v>
      </c>
      <c r="F172" s="266" t="s">
        <v>281</v>
      </c>
      <c r="G172" s="264"/>
      <c r="H172" s="267">
        <v>38.655999999999999</v>
      </c>
      <c r="I172" s="268"/>
      <c r="J172" s="264"/>
      <c r="K172" s="264"/>
      <c r="L172" s="269"/>
      <c r="M172" s="270"/>
      <c r="N172" s="271"/>
      <c r="O172" s="271"/>
      <c r="P172" s="271"/>
      <c r="Q172" s="271"/>
      <c r="R172" s="271"/>
      <c r="S172" s="271"/>
      <c r="T172" s="27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3" t="s">
        <v>251</v>
      </c>
      <c r="AU172" s="273" t="s">
        <v>91</v>
      </c>
      <c r="AV172" s="14" t="s">
        <v>91</v>
      </c>
      <c r="AW172" s="14" t="s">
        <v>37</v>
      </c>
      <c r="AX172" s="14" t="s">
        <v>82</v>
      </c>
      <c r="AY172" s="273" t="s">
        <v>150</v>
      </c>
    </row>
    <row r="173" s="15" customFormat="1">
      <c r="A173" s="15"/>
      <c r="B173" s="274"/>
      <c r="C173" s="275"/>
      <c r="D173" s="241" t="s">
        <v>251</v>
      </c>
      <c r="E173" s="276" t="s">
        <v>1</v>
      </c>
      <c r="F173" s="277" t="s">
        <v>255</v>
      </c>
      <c r="G173" s="275"/>
      <c r="H173" s="278">
        <v>38.655999999999999</v>
      </c>
      <c r="I173" s="279"/>
      <c r="J173" s="275"/>
      <c r="K173" s="275"/>
      <c r="L173" s="280"/>
      <c r="M173" s="281"/>
      <c r="N173" s="282"/>
      <c r="O173" s="282"/>
      <c r="P173" s="282"/>
      <c r="Q173" s="282"/>
      <c r="R173" s="282"/>
      <c r="S173" s="282"/>
      <c r="T173" s="28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4" t="s">
        <v>251</v>
      </c>
      <c r="AU173" s="284" t="s">
        <v>91</v>
      </c>
      <c r="AV173" s="15" t="s">
        <v>149</v>
      </c>
      <c r="AW173" s="15" t="s">
        <v>37</v>
      </c>
      <c r="AX173" s="15" t="s">
        <v>89</v>
      </c>
      <c r="AY173" s="284" t="s">
        <v>150</v>
      </c>
    </row>
    <row r="174" s="2" customFormat="1" ht="37.8" customHeight="1">
      <c r="A174" s="39"/>
      <c r="B174" s="40"/>
      <c r="C174" s="228" t="s">
        <v>177</v>
      </c>
      <c r="D174" s="228" t="s">
        <v>153</v>
      </c>
      <c r="E174" s="229" t="s">
        <v>282</v>
      </c>
      <c r="F174" s="230" t="s">
        <v>283</v>
      </c>
      <c r="G174" s="231" t="s">
        <v>239</v>
      </c>
      <c r="H174" s="232">
        <v>87</v>
      </c>
      <c r="I174" s="233"/>
      <c r="J174" s="234">
        <f>ROUND(I174*H174,2)</f>
        <v>0</v>
      </c>
      <c r="K174" s="230" t="s">
        <v>240</v>
      </c>
      <c r="L174" s="45"/>
      <c r="M174" s="235" t="s">
        <v>1</v>
      </c>
      <c r="N174" s="236" t="s">
        <v>47</v>
      </c>
      <c r="O174" s="92"/>
      <c r="P174" s="237">
        <f>O174*H174</f>
        <v>0</v>
      </c>
      <c r="Q174" s="237">
        <v>0</v>
      </c>
      <c r="R174" s="237">
        <f>Q174*H174</f>
        <v>0</v>
      </c>
      <c r="S174" s="237">
        <v>0.014</v>
      </c>
      <c r="T174" s="238">
        <f>S174*H174</f>
        <v>1.218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9" t="s">
        <v>149</v>
      </c>
      <c r="AT174" s="239" t="s">
        <v>153</v>
      </c>
      <c r="AU174" s="239" t="s">
        <v>91</v>
      </c>
      <c r="AY174" s="18" t="s">
        <v>150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8" t="s">
        <v>89</v>
      </c>
      <c r="BK174" s="240">
        <f>ROUND(I174*H174,2)</f>
        <v>0</v>
      </c>
      <c r="BL174" s="18" t="s">
        <v>149</v>
      </c>
      <c r="BM174" s="239" t="s">
        <v>284</v>
      </c>
    </row>
    <row r="175" s="2" customFormat="1">
      <c r="A175" s="39"/>
      <c r="B175" s="40"/>
      <c r="C175" s="41"/>
      <c r="D175" s="241" t="s">
        <v>158</v>
      </c>
      <c r="E175" s="41"/>
      <c r="F175" s="242" t="s">
        <v>285</v>
      </c>
      <c r="G175" s="41"/>
      <c r="H175" s="41"/>
      <c r="I175" s="243"/>
      <c r="J175" s="41"/>
      <c r="K175" s="41"/>
      <c r="L175" s="45"/>
      <c r="M175" s="244"/>
      <c r="N175" s="245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158</v>
      </c>
      <c r="AU175" s="18" t="s">
        <v>91</v>
      </c>
    </row>
    <row r="176" s="2" customFormat="1">
      <c r="A176" s="39"/>
      <c r="B176" s="40"/>
      <c r="C176" s="41"/>
      <c r="D176" s="251" t="s">
        <v>243</v>
      </c>
      <c r="E176" s="41"/>
      <c r="F176" s="252" t="s">
        <v>286</v>
      </c>
      <c r="G176" s="41"/>
      <c r="H176" s="41"/>
      <c r="I176" s="243"/>
      <c r="J176" s="41"/>
      <c r="K176" s="41"/>
      <c r="L176" s="45"/>
      <c r="M176" s="244"/>
      <c r="N176" s="245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243</v>
      </c>
      <c r="AU176" s="18" t="s">
        <v>91</v>
      </c>
    </row>
    <row r="177" s="13" customFormat="1">
      <c r="A177" s="13"/>
      <c r="B177" s="253"/>
      <c r="C177" s="254"/>
      <c r="D177" s="241" t="s">
        <v>251</v>
      </c>
      <c r="E177" s="255" t="s">
        <v>1</v>
      </c>
      <c r="F177" s="256" t="s">
        <v>261</v>
      </c>
      <c r="G177" s="254"/>
      <c r="H177" s="255" t="s">
        <v>1</v>
      </c>
      <c r="I177" s="257"/>
      <c r="J177" s="254"/>
      <c r="K177" s="254"/>
      <c r="L177" s="258"/>
      <c r="M177" s="259"/>
      <c r="N177" s="260"/>
      <c r="O177" s="260"/>
      <c r="P177" s="260"/>
      <c r="Q177" s="260"/>
      <c r="R177" s="260"/>
      <c r="S177" s="260"/>
      <c r="T177" s="26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2" t="s">
        <v>251</v>
      </c>
      <c r="AU177" s="262" t="s">
        <v>91</v>
      </c>
      <c r="AV177" s="13" t="s">
        <v>89</v>
      </c>
      <c r="AW177" s="13" t="s">
        <v>37</v>
      </c>
      <c r="AX177" s="13" t="s">
        <v>82</v>
      </c>
      <c r="AY177" s="262" t="s">
        <v>150</v>
      </c>
    </row>
    <row r="178" s="13" customFormat="1">
      <c r="A178" s="13"/>
      <c r="B178" s="253"/>
      <c r="C178" s="254"/>
      <c r="D178" s="241" t="s">
        <v>251</v>
      </c>
      <c r="E178" s="255" t="s">
        <v>1</v>
      </c>
      <c r="F178" s="256" t="s">
        <v>262</v>
      </c>
      <c r="G178" s="254"/>
      <c r="H178" s="255" t="s">
        <v>1</v>
      </c>
      <c r="I178" s="257"/>
      <c r="J178" s="254"/>
      <c r="K178" s="254"/>
      <c r="L178" s="258"/>
      <c r="M178" s="259"/>
      <c r="N178" s="260"/>
      <c r="O178" s="260"/>
      <c r="P178" s="260"/>
      <c r="Q178" s="260"/>
      <c r="R178" s="260"/>
      <c r="S178" s="260"/>
      <c r="T178" s="26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2" t="s">
        <v>251</v>
      </c>
      <c r="AU178" s="262" t="s">
        <v>91</v>
      </c>
      <c r="AV178" s="13" t="s">
        <v>89</v>
      </c>
      <c r="AW178" s="13" t="s">
        <v>37</v>
      </c>
      <c r="AX178" s="13" t="s">
        <v>82</v>
      </c>
      <c r="AY178" s="262" t="s">
        <v>150</v>
      </c>
    </row>
    <row r="179" s="14" customFormat="1">
      <c r="A179" s="14"/>
      <c r="B179" s="263"/>
      <c r="C179" s="264"/>
      <c r="D179" s="241" t="s">
        <v>251</v>
      </c>
      <c r="E179" s="265" t="s">
        <v>1</v>
      </c>
      <c r="F179" s="266" t="s">
        <v>287</v>
      </c>
      <c r="G179" s="264"/>
      <c r="H179" s="267">
        <v>87</v>
      </c>
      <c r="I179" s="268"/>
      <c r="J179" s="264"/>
      <c r="K179" s="264"/>
      <c r="L179" s="269"/>
      <c r="M179" s="270"/>
      <c r="N179" s="271"/>
      <c r="O179" s="271"/>
      <c r="P179" s="271"/>
      <c r="Q179" s="271"/>
      <c r="R179" s="271"/>
      <c r="S179" s="271"/>
      <c r="T179" s="27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3" t="s">
        <v>251</v>
      </c>
      <c r="AU179" s="273" t="s">
        <v>91</v>
      </c>
      <c r="AV179" s="14" t="s">
        <v>91</v>
      </c>
      <c r="AW179" s="14" t="s">
        <v>37</v>
      </c>
      <c r="AX179" s="14" t="s">
        <v>82</v>
      </c>
      <c r="AY179" s="273" t="s">
        <v>150</v>
      </c>
    </row>
    <row r="180" s="15" customFormat="1">
      <c r="A180" s="15"/>
      <c r="B180" s="274"/>
      <c r="C180" s="275"/>
      <c r="D180" s="241" t="s">
        <v>251</v>
      </c>
      <c r="E180" s="276" t="s">
        <v>1</v>
      </c>
      <c r="F180" s="277" t="s">
        <v>255</v>
      </c>
      <c r="G180" s="275"/>
      <c r="H180" s="278">
        <v>87</v>
      </c>
      <c r="I180" s="279"/>
      <c r="J180" s="275"/>
      <c r="K180" s="275"/>
      <c r="L180" s="280"/>
      <c r="M180" s="281"/>
      <c r="N180" s="282"/>
      <c r="O180" s="282"/>
      <c r="P180" s="282"/>
      <c r="Q180" s="282"/>
      <c r="R180" s="282"/>
      <c r="S180" s="282"/>
      <c r="T180" s="28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84" t="s">
        <v>251</v>
      </c>
      <c r="AU180" s="284" t="s">
        <v>91</v>
      </c>
      <c r="AV180" s="15" t="s">
        <v>149</v>
      </c>
      <c r="AW180" s="15" t="s">
        <v>37</v>
      </c>
      <c r="AX180" s="15" t="s">
        <v>89</v>
      </c>
      <c r="AY180" s="284" t="s">
        <v>150</v>
      </c>
    </row>
    <row r="181" s="12" customFormat="1" ht="22.8" customHeight="1">
      <c r="A181" s="12"/>
      <c r="B181" s="212"/>
      <c r="C181" s="213"/>
      <c r="D181" s="214" t="s">
        <v>81</v>
      </c>
      <c r="E181" s="226" t="s">
        <v>288</v>
      </c>
      <c r="F181" s="226" t="s">
        <v>289</v>
      </c>
      <c r="G181" s="213"/>
      <c r="H181" s="213"/>
      <c r="I181" s="216"/>
      <c r="J181" s="227">
        <f>BK181</f>
        <v>0</v>
      </c>
      <c r="K181" s="213"/>
      <c r="L181" s="218"/>
      <c r="M181" s="219"/>
      <c r="N181" s="220"/>
      <c r="O181" s="220"/>
      <c r="P181" s="221">
        <f>SUM(P182:P206)</f>
        <v>0</v>
      </c>
      <c r="Q181" s="220"/>
      <c r="R181" s="221">
        <f>SUM(R182:R206)</f>
        <v>0</v>
      </c>
      <c r="S181" s="220"/>
      <c r="T181" s="222">
        <f>SUM(T182:T206)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3" t="s">
        <v>89</v>
      </c>
      <c r="AT181" s="224" t="s">
        <v>81</v>
      </c>
      <c r="AU181" s="224" t="s">
        <v>89</v>
      </c>
      <c r="AY181" s="223" t="s">
        <v>150</v>
      </c>
      <c r="BK181" s="225">
        <f>SUM(BK182:BK206)</f>
        <v>0</v>
      </c>
    </row>
    <row r="182" s="2" customFormat="1" ht="24.15" customHeight="1">
      <c r="A182" s="39"/>
      <c r="B182" s="40"/>
      <c r="C182" s="228" t="s">
        <v>182</v>
      </c>
      <c r="D182" s="228" t="s">
        <v>153</v>
      </c>
      <c r="E182" s="229" t="s">
        <v>290</v>
      </c>
      <c r="F182" s="230" t="s">
        <v>291</v>
      </c>
      <c r="G182" s="231" t="s">
        <v>292</v>
      </c>
      <c r="H182" s="232">
        <v>124.468</v>
      </c>
      <c r="I182" s="233"/>
      <c r="J182" s="234">
        <f>ROUND(I182*H182,2)</f>
        <v>0</v>
      </c>
      <c r="K182" s="230" t="s">
        <v>240</v>
      </c>
      <c r="L182" s="45"/>
      <c r="M182" s="235" t="s">
        <v>1</v>
      </c>
      <c r="N182" s="236" t="s">
        <v>47</v>
      </c>
      <c r="O182" s="92"/>
      <c r="P182" s="237">
        <f>O182*H182</f>
        <v>0</v>
      </c>
      <c r="Q182" s="237">
        <v>0</v>
      </c>
      <c r="R182" s="237">
        <f>Q182*H182</f>
        <v>0</v>
      </c>
      <c r="S182" s="237">
        <v>0</v>
      </c>
      <c r="T182" s="23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9" t="s">
        <v>149</v>
      </c>
      <c r="AT182" s="239" t="s">
        <v>153</v>
      </c>
      <c r="AU182" s="239" t="s">
        <v>91</v>
      </c>
      <c r="AY182" s="18" t="s">
        <v>150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8" t="s">
        <v>89</v>
      </c>
      <c r="BK182" s="240">
        <f>ROUND(I182*H182,2)</f>
        <v>0</v>
      </c>
      <c r="BL182" s="18" t="s">
        <v>149</v>
      </c>
      <c r="BM182" s="239" t="s">
        <v>293</v>
      </c>
    </row>
    <row r="183" s="2" customFormat="1">
      <c r="A183" s="39"/>
      <c r="B183" s="40"/>
      <c r="C183" s="41"/>
      <c r="D183" s="241" t="s">
        <v>158</v>
      </c>
      <c r="E183" s="41"/>
      <c r="F183" s="242" t="s">
        <v>294</v>
      </c>
      <c r="G183" s="41"/>
      <c r="H183" s="41"/>
      <c r="I183" s="243"/>
      <c r="J183" s="41"/>
      <c r="K183" s="41"/>
      <c r="L183" s="45"/>
      <c r="M183" s="244"/>
      <c r="N183" s="245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158</v>
      </c>
      <c r="AU183" s="18" t="s">
        <v>91</v>
      </c>
    </row>
    <row r="184" s="2" customFormat="1">
      <c r="A184" s="39"/>
      <c r="B184" s="40"/>
      <c r="C184" s="41"/>
      <c r="D184" s="251" t="s">
        <v>243</v>
      </c>
      <c r="E184" s="41"/>
      <c r="F184" s="252" t="s">
        <v>295</v>
      </c>
      <c r="G184" s="41"/>
      <c r="H184" s="41"/>
      <c r="I184" s="243"/>
      <c r="J184" s="41"/>
      <c r="K184" s="41"/>
      <c r="L184" s="45"/>
      <c r="M184" s="244"/>
      <c r="N184" s="245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243</v>
      </c>
      <c r="AU184" s="18" t="s">
        <v>91</v>
      </c>
    </row>
    <row r="185" s="2" customFormat="1" ht="24.15" customHeight="1">
      <c r="A185" s="39"/>
      <c r="B185" s="40"/>
      <c r="C185" s="228" t="s">
        <v>187</v>
      </c>
      <c r="D185" s="228" t="s">
        <v>153</v>
      </c>
      <c r="E185" s="229" t="s">
        <v>296</v>
      </c>
      <c r="F185" s="230" t="s">
        <v>297</v>
      </c>
      <c r="G185" s="231" t="s">
        <v>292</v>
      </c>
      <c r="H185" s="232">
        <v>124.468</v>
      </c>
      <c r="I185" s="233"/>
      <c r="J185" s="234">
        <f>ROUND(I185*H185,2)</f>
        <v>0</v>
      </c>
      <c r="K185" s="230" t="s">
        <v>240</v>
      </c>
      <c r="L185" s="45"/>
      <c r="M185" s="235" t="s">
        <v>1</v>
      </c>
      <c r="N185" s="236" t="s">
        <v>47</v>
      </c>
      <c r="O185" s="92"/>
      <c r="P185" s="237">
        <f>O185*H185</f>
        <v>0</v>
      </c>
      <c r="Q185" s="237">
        <v>0</v>
      </c>
      <c r="R185" s="237">
        <f>Q185*H185</f>
        <v>0</v>
      </c>
      <c r="S185" s="237">
        <v>0</v>
      </c>
      <c r="T185" s="23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9" t="s">
        <v>149</v>
      </c>
      <c r="AT185" s="239" t="s">
        <v>153</v>
      </c>
      <c r="AU185" s="239" t="s">
        <v>91</v>
      </c>
      <c r="AY185" s="18" t="s">
        <v>150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8" t="s">
        <v>89</v>
      </c>
      <c r="BK185" s="240">
        <f>ROUND(I185*H185,2)</f>
        <v>0</v>
      </c>
      <c r="BL185" s="18" t="s">
        <v>149</v>
      </c>
      <c r="BM185" s="239" t="s">
        <v>298</v>
      </c>
    </row>
    <row r="186" s="2" customFormat="1">
      <c r="A186" s="39"/>
      <c r="B186" s="40"/>
      <c r="C186" s="41"/>
      <c r="D186" s="241" t="s">
        <v>158</v>
      </c>
      <c r="E186" s="41"/>
      <c r="F186" s="242" t="s">
        <v>299</v>
      </c>
      <c r="G186" s="41"/>
      <c r="H186" s="41"/>
      <c r="I186" s="243"/>
      <c r="J186" s="41"/>
      <c r="K186" s="41"/>
      <c r="L186" s="45"/>
      <c r="M186" s="244"/>
      <c r="N186" s="245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158</v>
      </c>
      <c r="AU186" s="18" t="s">
        <v>91</v>
      </c>
    </row>
    <row r="187" s="2" customFormat="1">
      <c r="A187" s="39"/>
      <c r="B187" s="40"/>
      <c r="C187" s="41"/>
      <c r="D187" s="251" t="s">
        <v>243</v>
      </c>
      <c r="E187" s="41"/>
      <c r="F187" s="252" t="s">
        <v>300</v>
      </c>
      <c r="G187" s="41"/>
      <c r="H187" s="41"/>
      <c r="I187" s="243"/>
      <c r="J187" s="41"/>
      <c r="K187" s="41"/>
      <c r="L187" s="45"/>
      <c r="M187" s="244"/>
      <c r="N187" s="245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243</v>
      </c>
      <c r="AU187" s="18" t="s">
        <v>91</v>
      </c>
    </row>
    <row r="188" s="2" customFormat="1" ht="24.15" customHeight="1">
      <c r="A188" s="39"/>
      <c r="B188" s="40"/>
      <c r="C188" s="228" t="s">
        <v>192</v>
      </c>
      <c r="D188" s="228" t="s">
        <v>153</v>
      </c>
      <c r="E188" s="229" t="s">
        <v>301</v>
      </c>
      <c r="F188" s="230" t="s">
        <v>302</v>
      </c>
      <c r="G188" s="231" t="s">
        <v>292</v>
      </c>
      <c r="H188" s="232">
        <v>995.74400000000003</v>
      </c>
      <c r="I188" s="233"/>
      <c r="J188" s="234">
        <f>ROUND(I188*H188,2)</f>
        <v>0</v>
      </c>
      <c r="K188" s="230" t="s">
        <v>240</v>
      </c>
      <c r="L188" s="45"/>
      <c r="M188" s="235" t="s">
        <v>1</v>
      </c>
      <c r="N188" s="236" t="s">
        <v>47</v>
      </c>
      <c r="O188" s="92"/>
      <c r="P188" s="237">
        <f>O188*H188</f>
        <v>0</v>
      </c>
      <c r="Q188" s="237">
        <v>0</v>
      </c>
      <c r="R188" s="237">
        <f>Q188*H188</f>
        <v>0</v>
      </c>
      <c r="S188" s="237">
        <v>0</v>
      </c>
      <c r="T188" s="23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9" t="s">
        <v>149</v>
      </c>
      <c r="AT188" s="239" t="s">
        <v>153</v>
      </c>
      <c r="AU188" s="239" t="s">
        <v>91</v>
      </c>
      <c r="AY188" s="18" t="s">
        <v>150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8" t="s">
        <v>89</v>
      </c>
      <c r="BK188" s="240">
        <f>ROUND(I188*H188,2)</f>
        <v>0</v>
      </c>
      <c r="BL188" s="18" t="s">
        <v>149</v>
      </c>
      <c r="BM188" s="239" t="s">
        <v>303</v>
      </c>
    </row>
    <row r="189" s="2" customFormat="1">
      <c r="A189" s="39"/>
      <c r="B189" s="40"/>
      <c r="C189" s="41"/>
      <c r="D189" s="241" t="s">
        <v>158</v>
      </c>
      <c r="E189" s="41"/>
      <c r="F189" s="242" t="s">
        <v>304</v>
      </c>
      <c r="G189" s="41"/>
      <c r="H189" s="41"/>
      <c r="I189" s="243"/>
      <c r="J189" s="41"/>
      <c r="K189" s="41"/>
      <c r="L189" s="45"/>
      <c r="M189" s="244"/>
      <c r="N189" s="245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158</v>
      </c>
      <c r="AU189" s="18" t="s">
        <v>91</v>
      </c>
    </row>
    <row r="190" s="2" customFormat="1">
      <c r="A190" s="39"/>
      <c r="B190" s="40"/>
      <c r="C190" s="41"/>
      <c r="D190" s="251" t="s">
        <v>243</v>
      </c>
      <c r="E190" s="41"/>
      <c r="F190" s="252" t="s">
        <v>305</v>
      </c>
      <c r="G190" s="41"/>
      <c r="H190" s="41"/>
      <c r="I190" s="243"/>
      <c r="J190" s="41"/>
      <c r="K190" s="41"/>
      <c r="L190" s="45"/>
      <c r="M190" s="244"/>
      <c r="N190" s="245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243</v>
      </c>
      <c r="AU190" s="18" t="s">
        <v>91</v>
      </c>
    </row>
    <row r="191" s="14" customFormat="1">
      <c r="A191" s="14"/>
      <c r="B191" s="263"/>
      <c r="C191" s="264"/>
      <c r="D191" s="241" t="s">
        <v>251</v>
      </c>
      <c r="E191" s="265" t="s">
        <v>1</v>
      </c>
      <c r="F191" s="266" t="s">
        <v>306</v>
      </c>
      <c r="G191" s="264"/>
      <c r="H191" s="267">
        <v>995.74400000000003</v>
      </c>
      <c r="I191" s="268"/>
      <c r="J191" s="264"/>
      <c r="K191" s="264"/>
      <c r="L191" s="269"/>
      <c r="M191" s="270"/>
      <c r="N191" s="271"/>
      <c r="O191" s="271"/>
      <c r="P191" s="271"/>
      <c r="Q191" s="271"/>
      <c r="R191" s="271"/>
      <c r="S191" s="271"/>
      <c r="T191" s="27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3" t="s">
        <v>251</v>
      </c>
      <c r="AU191" s="273" t="s">
        <v>91</v>
      </c>
      <c r="AV191" s="14" t="s">
        <v>91</v>
      </c>
      <c r="AW191" s="14" t="s">
        <v>37</v>
      </c>
      <c r="AX191" s="14" t="s">
        <v>82</v>
      </c>
      <c r="AY191" s="273" t="s">
        <v>150</v>
      </c>
    </row>
    <row r="192" s="15" customFormat="1">
      <c r="A192" s="15"/>
      <c r="B192" s="274"/>
      <c r="C192" s="275"/>
      <c r="D192" s="241" t="s">
        <v>251</v>
      </c>
      <c r="E192" s="276" t="s">
        <v>1</v>
      </c>
      <c r="F192" s="277" t="s">
        <v>255</v>
      </c>
      <c r="G192" s="275"/>
      <c r="H192" s="278">
        <v>995.74400000000003</v>
      </c>
      <c r="I192" s="279"/>
      <c r="J192" s="275"/>
      <c r="K192" s="275"/>
      <c r="L192" s="280"/>
      <c r="M192" s="281"/>
      <c r="N192" s="282"/>
      <c r="O192" s="282"/>
      <c r="P192" s="282"/>
      <c r="Q192" s="282"/>
      <c r="R192" s="282"/>
      <c r="S192" s="282"/>
      <c r="T192" s="28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4" t="s">
        <v>251</v>
      </c>
      <c r="AU192" s="284" t="s">
        <v>91</v>
      </c>
      <c r="AV192" s="15" t="s">
        <v>149</v>
      </c>
      <c r="AW192" s="15" t="s">
        <v>37</v>
      </c>
      <c r="AX192" s="15" t="s">
        <v>89</v>
      </c>
      <c r="AY192" s="284" t="s">
        <v>150</v>
      </c>
    </row>
    <row r="193" s="2" customFormat="1" ht="49.05" customHeight="1">
      <c r="A193" s="39"/>
      <c r="B193" s="40"/>
      <c r="C193" s="228" t="s">
        <v>197</v>
      </c>
      <c r="D193" s="228" t="s">
        <v>153</v>
      </c>
      <c r="E193" s="229" t="s">
        <v>307</v>
      </c>
      <c r="F193" s="230" t="s">
        <v>308</v>
      </c>
      <c r="G193" s="231" t="s">
        <v>292</v>
      </c>
      <c r="H193" s="232">
        <v>116.14</v>
      </c>
      <c r="I193" s="233"/>
      <c r="J193" s="234">
        <f>ROUND(I193*H193,2)</f>
        <v>0</v>
      </c>
      <c r="K193" s="230" t="s">
        <v>240</v>
      </c>
      <c r="L193" s="45"/>
      <c r="M193" s="235" t="s">
        <v>1</v>
      </c>
      <c r="N193" s="236" t="s">
        <v>47</v>
      </c>
      <c r="O193" s="92"/>
      <c r="P193" s="237">
        <f>O193*H193</f>
        <v>0</v>
      </c>
      <c r="Q193" s="237">
        <v>0</v>
      </c>
      <c r="R193" s="237">
        <f>Q193*H193</f>
        <v>0</v>
      </c>
      <c r="S193" s="237">
        <v>0</v>
      </c>
      <c r="T193" s="23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9" t="s">
        <v>149</v>
      </c>
      <c r="AT193" s="239" t="s">
        <v>153</v>
      </c>
      <c r="AU193" s="239" t="s">
        <v>91</v>
      </c>
      <c r="AY193" s="18" t="s">
        <v>150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8" t="s">
        <v>89</v>
      </c>
      <c r="BK193" s="240">
        <f>ROUND(I193*H193,2)</f>
        <v>0</v>
      </c>
      <c r="BL193" s="18" t="s">
        <v>149</v>
      </c>
      <c r="BM193" s="239" t="s">
        <v>309</v>
      </c>
    </row>
    <row r="194" s="2" customFormat="1">
      <c r="A194" s="39"/>
      <c r="B194" s="40"/>
      <c r="C194" s="41"/>
      <c r="D194" s="241" t="s">
        <v>158</v>
      </c>
      <c r="E194" s="41"/>
      <c r="F194" s="242" t="s">
        <v>310</v>
      </c>
      <c r="G194" s="41"/>
      <c r="H194" s="41"/>
      <c r="I194" s="243"/>
      <c r="J194" s="41"/>
      <c r="K194" s="41"/>
      <c r="L194" s="45"/>
      <c r="M194" s="244"/>
      <c r="N194" s="245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158</v>
      </c>
      <c r="AU194" s="18" t="s">
        <v>91</v>
      </c>
    </row>
    <row r="195" s="2" customFormat="1">
      <c r="A195" s="39"/>
      <c r="B195" s="40"/>
      <c r="C195" s="41"/>
      <c r="D195" s="251" t="s">
        <v>243</v>
      </c>
      <c r="E195" s="41"/>
      <c r="F195" s="252" t="s">
        <v>311</v>
      </c>
      <c r="G195" s="41"/>
      <c r="H195" s="41"/>
      <c r="I195" s="243"/>
      <c r="J195" s="41"/>
      <c r="K195" s="41"/>
      <c r="L195" s="45"/>
      <c r="M195" s="244"/>
      <c r="N195" s="245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243</v>
      </c>
      <c r="AU195" s="18" t="s">
        <v>91</v>
      </c>
    </row>
    <row r="196" s="14" customFormat="1">
      <c r="A196" s="14"/>
      <c r="B196" s="263"/>
      <c r="C196" s="264"/>
      <c r="D196" s="241" t="s">
        <v>251</v>
      </c>
      <c r="E196" s="265" t="s">
        <v>1</v>
      </c>
      <c r="F196" s="266" t="s">
        <v>312</v>
      </c>
      <c r="G196" s="264"/>
      <c r="H196" s="267">
        <v>124.468</v>
      </c>
      <c r="I196" s="268"/>
      <c r="J196" s="264"/>
      <c r="K196" s="264"/>
      <c r="L196" s="269"/>
      <c r="M196" s="270"/>
      <c r="N196" s="271"/>
      <c r="O196" s="271"/>
      <c r="P196" s="271"/>
      <c r="Q196" s="271"/>
      <c r="R196" s="271"/>
      <c r="S196" s="271"/>
      <c r="T196" s="27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3" t="s">
        <v>251</v>
      </c>
      <c r="AU196" s="273" t="s">
        <v>91</v>
      </c>
      <c r="AV196" s="14" t="s">
        <v>91</v>
      </c>
      <c r="AW196" s="14" t="s">
        <v>37</v>
      </c>
      <c r="AX196" s="14" t="s">
        <v>82</v>
      </c>
      <c r="AY196" s="273" t="s">
        <v>150</v>
      </c>
    </row>
    <row r="197" s="14" customFormat="1">
      <c r="A197" s="14"/>
      <c r="B197" s="263"/>
      <c r="C197" s="264"/>
      <c r="D197" s="241" t="s">
        <v>251</v>
      </c>
      <c r="E197" s="265" t="s">
        <v>1</v>
      </c>
      <c r="F197" s="266" t="s">
        <v>313</v>
      </c>
      <c r="G197" s="264"/>
      <c r="H197" s="267">
        <v>-8.3279999999999994</v>
      </c>
      <c r="I197" s="268"/>
      <c r="J197" s="264"/>
      <c r="K197" s="264"/>
      <c r="L197" s="269"/>
      <c r="M197" s="270"/>
      <c r="N197" s="271"/>
      <c r="O197" s="271"/>
      <c r="P197" s="271"/>
      <c r="Q197" s="271"/>
      <c r="R197" s="271"/>
      <c r="S197" s="271"/>
      <c r="T197" s="27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3" t="s">
        <v>251</v>
      </c>
      <c r="AU197" s="273" t="s">
        <v>91</v>
      </c>
      <c r="AV197" s="14" t="s">
        <v>91</v>
      </c>
      <c r="AW197" s="14" t="s">
        <v>37</v>
      </c>
      <c r="AX197" s="14" t="s">
        <v>82</v>
      </c>
      <c r="AY197" s="273" t="s">
        <v>150</v>
      </c>
    </row>
    <row r="198" s="15" customFormat="1">
      <c r="A198" s="15"/>
      <c r="B198" s="274"/>
      <c r="C198" s="275"/>
      <c r="D198" s="241" t="s">
        <v>251</v>
      </c>
      <c r="E198" s="276" t="s">
        <v>1</v>
      </c>
      <c r="F198" s="277" t="s">
        <v>255</v>
      </c>
      <c r="G198" s="275"/>
      <c r="H198" s="278">
        <v>116.14</v>
      </c>
      <c r="I198" s="279"/>
      <c r="J198" s="275"/>
      <c r="K198" s="275"/>
      <c r="L198" s="280"/>
      <c r="M198" s="281"/>
      <c r="N198" s="282"/>
      <c r="O198" s="282"/>
      <c r="P198" s="282"/>
      <c r="Q198" s="282"/>
      <c r="R198" s="282"/>
      <c r="S198" s="282"/>
      <c r="T198" s="28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4" t="s">
        <v>251</v>
      </c>
      <c r="AU198" s="284" t="s">
        <v>91</v>
      </c>
      <c r="AV198" s="15" t="s">
        <v>149</v>
      </c>
      <c r="AW198" s="15" t="s">
        <v>37</v>
      </c>
      <c r="AX198" s="15" t="s">
        <v>89</v>
      </c>
      <c r="AY198" s="284" t="s">
        <v>150</v>
      </c>
    </row>
    <row r="199" s="2" customFormat="1" ht="33" customHeight="1">
      <c r="A199" s="39"/>
      <c r="B199" s="40"/>
      <c r="C199" s="228" t="s">
        <v>202</v>
      </c>
      <c r="D199" s="228" t="s">
        <v>153</v>
      </c>
      <c r="E199" s="229" t="s">
        <v>314</v>
      </c>
      <c r="F199" s="230" t="s">
        <v>315</v>
      </c>
      <c r="G199" s="231" t="s">
        <v>292</v>
      </c>
      <c r="H199" s="232">
        <v>8.3279999999999994</v>
      </c>
      <c r="I199" s="233"/>
      <c r="J199" s="234">
        <f>ROUND(I199*H199,2)</f>
        <v>0</v>
      </c>
      <c r="K199" s="230" t="s">
        <v>240</v>
      </c>
      <c r="L199" s="45"/>
      <c r="M199" s="235" t="s">
        <v>1</v>
      </c>
      <c r="N199" s="236" t="s">
        <v>47</v>
      </c>
      <c r="O199" s="92"/>
      <c r="P199" s="237">
        <f>O199*H199</f>
        <v>0</v>
      </c>
      <c r="Q199" s="237">
        <v>0</v>
      </c>
      <c r="R199" s="237">
        <f>Q199*H199</f>
        <v>0</v>
      </c>
      <c r="S199" s="237">
        <v>0</v>
      </c>
      <c r="T199" s="23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9" t="s">
        <v>149</v>
      </c>
      <c r="AT199" s="239" t="s">
        <v>153</v>
      </c>
      <c r="AU199" s="239" t="s">
        <v>91</v>
      </c>
      <c r="AY199" s="18" t="s">
        <v>150</v>
      </c>
      <c r="BE199" s="240">
        <f>IF(N199="základní",J199,0)</f>
        <v>0</v>
      </c>
      <c r="BF199" s="240">
        <f>IF(N199="snížená",J199,0)</f>
        <v>0</v>
      </c>
      <c r="BG199" s="240">
        <f>IF(N199="zákl. přenesená",J199,0)</f>
        <v>0</v>
      </c>
      <c r="BH199" s="240">
        <f>IF(N199="sníž. přenesená",J199,0)</f>
        <v>0</v>
      </c>
      <c r="BI199" s="240">
        <f>IF(N199="nulová",J199,0)</f>
        <v>0</v>
      </c>
      <c r="BJ199" s="18" t="s">
        <v>89</v>
      </c>
      <c r="BK199" s="240">
        <f>ROUND(I199*H199,2)</f>
        <v>0</v>
      </c>
      <c r="BL199" s="18" t="s">
        <v>149</v>
      </c>
      <c r="BM199" s="239" t="s">
        <v>316</v>
      </c>
    </row>
    <row r="200" s="2" customFormat="1">
      <c r="A200" s="39"/>
      <c r="B200" s="40"/>
      <c r="C200" s="41"/>
      <c r="D200" s="241" t="s">
        <v>158</v>
      </c>
      <c r="E200" s="41"/>
      <c r="F200" s="242" t="s">
        <v>317</v>
      </c>
      <c r="G200" s="41"/>
      <c r="H200" s="41"/>
      <c r="I200" s="243"/>
      <c r="J200" s="41"/>
      <c r="K200" s="41"/>
      <c r="L200" s="45"/>
      <c r="M200" s="244"/>
      <c r="N200" s="245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158</v>
      </c>
      <c r="AU200" s="18" t="s">
        <v>91</v>
      </c>
    </row>
    <row r="201" s="2" customFormat="1">
      <c r="A201" s="39"/>
      <c r="B201" s="40"/>
      <c r="C201" s="41"/>
      <c r="D201" s="251" t="s">
        <v>243</v>
      </c>
      <c r="E201" s="41"/>
      <c r="F201" s="252" t="s">
        <v>318</v>
      </c>
      <c r="G201" s="41"/>
      <c r="H201" s="41"/>
      <c r="I201" s="243"/>
      <c r="J201" s="41"/>
      <c r="K201" s="41"/>
      <c r="L201" s="45"/>
      <c r="M201" s="244"/>
      <c r="N201" s="245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243</v>
      </c>
      <c r="AU201" s="18" t="s">
        <v>91</v>
      </c>
    </row>
    <row r="202" s="13" customFormat="1">
      <c r="A202" s="13"/>
      <c r="B202" s="253"/>
      <c r="C202" s="254"/>
      <c r="D202" s="241" t="s">
        <v>251</v>
      </c>
      <c r="E202" s="255" t="s">
        <v>1</v>
      </c>
      <c r="F202" s="256" t="s">
        <v>319</v>
      </c>
      <c r="G202" s="254"/>
      <c r="H202" s="255" t="s">
        <v>1</v>
      </c>
      <c r="I202" s="257"/>
      <c r="J202" s="254"/>
      <c r="K202" s="254"/>
      <c r="L202" s="258"/>
      <c r="M202" s="259"/>
      <c r="N202" s="260"/>
      <c r="O202" s="260"/>
      <c r="P202" s="260"/>
      <c r="Q202" s="260"/>
      <c r="R202" s="260"/>
      <c r="S202" s="260"/>
      <c r="T202" s="26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2" t="s">
        <v>251</v>
      </c>
      <c r="AU202" s="262" t="s">
        <v>91</v>
      </c>
      <c r="AV202" s="13" t="s">
        <v>89</v>
      </c>
      <c r="AW202" s="13" t="s">
        <v>37</v>
      </c>
      <c r="AX202" s="13" t="s">
        <v>82</v>
      </c>
      <c r="AY202" s="262" t="s">
        <v>150</v>
      </c>
    </row>
    <row r="203" s="14" customFormat="1">
      <c r="A203" s="14"/>
      <c r="B203" s="263"/>
      <c r="C203" s="264"/>
      <c r="D203" s="241" t="s">
        <v>251</v>
      </c>
      <c r="E203" s="265" t="s">
        <v>1</v>
      </c>
      <c r="F203" s="266" t="s">
        <v>320</v>
      </c>
      <c r="G203" s="264"/>
      <c r="H203" s="267">
        <v>2.4550000000000001</v>
      </c>
      <c r="I203" s="268"/>
      <c r="J203" s="264"/>
      <c r="K203" s="264"/>
      <c r="L203" s="269"/>
      <c r="M203" s="270"/>
      <c r="N203" s="271"/>
      <c r="O203" s="271"/>
      <c r="P203" s="271"/>
      <c r="Q203" s="271"/>
      <c r="R203" s="271"/>
      <c r="S203" s="271"/>
      <c r="T203" s="27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3" t="s">
        <v>251</v>
      </c>
      <c r="AU203" s="273" t="s">
        <v>91</v>
      </c>
      <c r="AV203" s="14" t="s">
        <v>91</v>
      </c>
      <c r="AW203" s="14" t="s">
        <v>37</v>
      </c>
      <c r="AX203" s="14" t="s">
        <v>82</v>
      </c>
      <c r="AY203" s="273" t="s">
        <v>150</v>
      </c>
    </row>
    <row r="204" s="13" customFormat="1">
      <c r="A204" s="13"/>
      <c r="B204" s="253"/>
      <c r="C204" s="254"/>
      <c r="D204" s="241" t="s">
        <v>251</v>
      </c>
      <c r="E204" s="255" t="s">
        <v>1</v>
      </c>
      <c r="F204" s="256" t="s">
        <v>321</v>
      </c>
      <c r="G204" s="254"/>
      <c r="H204" s="255" t="s">
        <v>1</v>
      </c>
      <c r="I204" s="257"/>
      <c r="J204" s="254"/>
      <c r="K204" s="254"/>
      <c r="L204" s="258"/>
      <c r="M204" s="259"/>
      <c r="N204" s="260"/>
      <c r="O204" s="260"/>
      <c r="P204" s="260"/>
      <c r="Q204" s="260"/>
      <c r="R204" s="260"/>
      <c r="S204" s="260"/>
      <c r="T204" s="26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2" t="s">
        <v>251</v>
      </c>
      <c r="AU204" s="262" t="s">
        <v>91</v>
      </c>
      <c r="AV204" s="13" t="s">
        <v>89</v>
      </c>
      <c r="AW204" s="13" t="s">
        <v>37</v>
      </c>
      <c r="AX204" s="13" t="s">
        <v>82</v>
      </c>
      <c r="AY204" s="262" t="s">
        <v>150</v>
      </c>
    </row>
    <row r="205" s="14" customFormat="1">
      <c r="A205" s="14"/>
      <c r="B205" s="263"/>
      <c r="C205" s="264"/>
      <c r="D205" s="241" t="s">
        <v>251</v>
      </c>
      <c r="E205" s="265" t="s">
        <v>1</v>
      </c>
      <c r="F205" s="266" t="s">
        <v>322</v>
      </c>
      <c r="G205" s="264"/>
      <c r="H205" s="267">
        <v>5.8730000000000002</v>
      </c>
      <c r="I205" s="268"/>
      <c r="J205" s="264"/>
      <c r="K205" s="264"/>
      <c r="L205" s="269"/>
      <c r="M205" s="270"/>
      <c r="N205" s="271"/>
      <c r="O205" s="271"/>
      <c r="P205" s="271"/>
      <c r="Q205" s="271"/>
      <c r="R205" s="271"/>
      <c r="S205" s="271"/>
      <c r="T205" s="27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3" t="s">
        <v>251</v>
      </c>
      <c r="AU205" s="273" t="s">
        <v>91</v>
      </c>
      <c r="AV205" s="14" t="s">
        <v>91</v>
      </c>
      <c r="AW205" s="14" t="s">
        <v>37</v>
      </c>
      <c r="AX205" s="14" t="s">
        <v>82</v>
      </c>
      <c r="AY205" s="273" t="s">
        <v>150</v>
      </c>
    </row>
    <row r="206" s="15" customFormat="1">
      <c r="A206" s="15"/>
      <c r="B206" s="274"/>
      <c r="C206" s="275"/>
      <c r="D206" s="241" t="s">
        <v>251</v>
      </c>
      <c r="E206" s="276" t="s">
        <v>1</v>
      </c>
      <c r="F206" s="277" t="s">
        <v>255</v>
      </c>
      <c r="G206" s="275"/>
      <c r="H206" s="278">
        <v>8.3279999999999994</v>
      </c>
      <c r="I206" s="279"/>
      <c r="J206" s="275"/>
      <c r="K206" s="275"/>
      <c r="L206" s="280"/>
      <c r="M206" s="281"/>
      <c r="N206" s="282"/>
      <c r="O206" s="282"/>
      <c r="P206" s="282"/>
      <c r="Q206" s="282"/>
      <c r="R206" s="282"/>
      <c r="S206" s="282"/>
      <c r="T206" s="28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84" t="s">
        <v>251</v>
      </c>
      <c r="AU206" s="284" t="s">
        <v>91</v>
      </c>
      <c r="AV206" s="15" t="s">
        <v>149</v>
      </c>
      <c r="AW206" s="15" t="s">
        <v>37</v>
      </c>
      <c r="AX206" s="15" t="s">
        <v>89</v>
      </c>
      <c r="AY206" s="284" t="s">
        <v>150</v>
      </c>
    </row>
    <row r="207" s="12" customFormat="1" ht="22.8" customHeight="1">
      <c r="A207" s="12"/>
      <c r="B207" s="212"/>
      <c r="C207" s="213"/>
      <c r="D207" s="214" t="s">
        <v>81</v>
      </c>
      <c r="E207" s="226" t="s">
        <v>323</v>
      </c>
      <c r="F207" s="226" t="s">
        <v>324</v>
      </c>
      <c r="G207" s="213"/>
      <c r="H207" s="213"/>
      <c r="I207" s="216"/>
      <c r="J207" s="227">
        <f>BK207</f>
        <v>0</v>
      </c>
      <c r="K207" s="213"/>
      <c r="L207" s="218"/>
      <c r="M207" s="219"/>
      <c r="N207" s="220"/>
      <c r="O207" s="220"/>
      <c r="P207" s="221">
        <f>P208</f>
        <v>0</v>
      </c>
      <c r="Q207" s="220"/>
      <c r="R207" s="221">
        <f>R208</f>
        <v>0</v>
      </c>
      <c r="S207" s="220"/>
      <c r="T207" s="222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3" t="s">
        <v>89</v>
      </c>
      <c r="AT207" s="224" t="s">
        <v>81</v>
      </c>
      <c r="AU207" s="224" t="s">
        <v>89</v>
      </c>
      <c r="AY207" s="223" t="s">
        <v>150</v>
      </c>
      <c r="BK207" s="225">
        <f>BK208</f>
        <v>0</v>
      </c>
    </row>
    <row r="208" s="2" customFormat="1" ht="33" customHeight="1">
      <c r="A208" s="39"/>
      <c r="B208" s="40"/>
      <c r="C208" s="228" t="s">
        <v>8</v>
      </c>
      <c r="D208" s="228" t="s">
        <v>153</v>
      </c>
      <c r="E208" s="229" t="s">
        <v>325</v>
      </c>
      <c r="F208" s="230" t="s">
        <v>326</v>
      </c>
      <c r="G208" s="231" t="s">
        <v>213</v>
      </c>
      <c r="H208" s="232">
        <v>1</v>
      </c>
      <c r="I208" s="233"/>
      <c r="J208" s="234">
        <f>ROUND(I208*H208,2)</f>
        <v>0</v>
      </c>
      <c r="K208" s="230" t="s">
        <v>1</v>
      </c>
      <c r="L208" s="45"/>
      <c r="M208" s="235" t="s">
        <v>1</v>
      </c>
      <c r="N208" s="236" t="s">
        <v>47</v>
      </c>
      <c r="O208" s="92"/>
      <c r="P208" s="237">
        <f>O208*H208</f>
        <v>0</v>
      </c>
      <c r="Q208" s="237">
        <v>0</v>
      </c>
      <c r="R208" s="237">
        <f>Q208*H208</f>
        <v>0</v>
      </c>
      <c r="S208" s="237">
        <v>0</v>
      </c>
      <c r="T208" s="238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9" t="s">
        <v>149</v>
      </c>
      <c r="AT208" s="239" t="s">
        <v>153</v>
      </c>
      <c r="AU208" s="239" t="s">
        <v>91</v>
      </c>
      <c r="AY208" s="18" t="s">
        <v>150</v>
      </c>
      <c r="BE208" s="240">
        <f>IF(N208="základní",J208,0)</f>
        <v>0</v>
      </c>
      <c r="BF208" s="240">
        <f>IF(N208="snížená",J208,0)</f>
        <v>0</v>
      </c>
      <c r="BG208" s="240">
        <f>IF(N208="zákl. přenesená",J208,0)</f>
        <v>0</v>
      </c>
      <c r="BH208" s="240">
        <f>IF(N208="sníž. přenesená",J208,0)</f>
        <v>0</v>
      </c>
      <c r="BI208" s="240">
        <f>IF(N208="nulová",J208,0)</f>
        <v>0</v>
      </c>
      <c r="BJ208" s="18" t="s">
        <v>89</v>
      </c>
      <c r="BK208" s="240">
        <f>ROUND(I208*H208,2)</f>
        <v>0</v>
      </c>
      <c r="BL208" s="18" t="s">
        <v>149</v>
      </c>
      <c r="BM208" s="239" t="s">
        <v>327</v>
      </c>
    </row>
    <row r="209" s="12" customFormat="1" ht="25.92" customHeight="1">
      <c r="A209" s="12"/>
      <c r="B209" s="212"/>
      <c r="C209" s="213"/>
      <c r="D209" s="214" t="s">
        <v>81</v>
      </c>
      <c r="E209" s="215" t="s">
        <v>328</v>
      </c>
      <c r="F209" s="215" t="s">
        <v>329</v>
      </c>
      <c r="G209" s="213"/>
      <c r="H209" s="213"/>
      <c r="I209" s="216"/>
      <c r="J209" s="217">
        <f>BK209</f>
        <v>0</v>
      </c>
      <c r="K209" s="213"/>
      <c r="L209" s="218"/>
      <c r="M209" s="219"/>
      <c r="N209" s="220"/>
      <c r="O209" s="220"/>
      <c r="P209" s="221">
        <f>P210+P241+P255+P259+P267+P275+P282</f>
        <v>0</v>
      </c>
      <c r="Q209" s="220"/>
      <c r="R209" s="221">
        <f>R210+R241+R255+R259+R267+R275+R282</f>
        <v>0.039967200000000001</v>
      </c>
      <c r="S209" s="220"/>
      <c r="T209" s="222">
        <f>T210+T241+T255+T259+T267+T275+T282</f>
        <v>8.4645720000000004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3" t="s">
        <v>91</v>
      </c>
      <c r="AT209" s="224" t="s">
        <v>81</v>
      </c>
      <c r="AU209" s="224" t="s">
        <v>82</v>
      </c>
      <c r="AY209" s="223" t="s">
        <v>150</v>
      </c>
      <c r="BK209" s="225">
        <f>BK210+BK241+BK255+BK259+BK267+BK275+BK282</f>
        <v>0</v>
      </c>
    </row>
    <row r="210" s="12" customFormat="1" ht="22.8" customHeight="1">
      <c r="A210" s="12"/>
      <c r="B210" s="212"/>
      <c r="C210" s="213"/>
      <c r="D210" s="214" t="s">
        <v>81</v>
      </c>
      <c r="E210" s="226" t="s">
        <v>330</v>
      </c>
      <c r="F210" s="226" t="s">
        <v>331</v>
      </c>
      <c r="G210" s="213"/>
      <c r="H210" s="213"/>
      <c r="I210" s="216"/>
      <c r="J210" s="227">
        <f>BK210</f>
        <v>0</v>
      </c>
      <c r="K210" s="213"/>
      <c r="L210" s="218"/>
      <c r="M210" s="219"/>
      <c r="N210" s="220"/>
      <c r="O210" s="220"/>
      <c r="P210" s="221">
        <f>SUM(P211:P240)</f>
        <v>0</v>
      </c>
      <c r="Q210" s="220"/>
      <c r="R210" s="221">
        <f>SUM(R211:R240)</f>
        <v>0</v>
      </c>
      <c r="S210" s="220"/>
      <c r="T210" s="222">
        <f>SUM(T211:T240)</f>
        <v>2.4546699999999997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3" t="s">
        <v>91</v>
      </c>
      <c r="AT210" s="224" t="s">
        <v>81</v>
      </c>
      <c r="AU210" s="224" t="s">
        <v>89</v>
      </c>
      <c r="AY210" s="223" t="s">
        <v>150</v>
      </c>
      <c r="BK210" s="225">
        <f>SUM(BK211:BK240)</f>
        <v>0</v>
      </c>
    </row>
    <row r="211" s="2" customFormat="1" ht="24.15" customHeight="1">
      <c r="A211" s="39"/>
      <c r="B211" s="40"/>
      <c r="C211" s="228" t="s">
        <v>210</v>
      </c>
      <c r="D211" s="228" t="s">
        <v>153</v>
      </c>
      <c r="E211" s="229" t="s">
        <v>332</v>
      </c>
      <c r="F211" s="230" t="s">
        <v>333</v>
      </c>
      <c r="G211" s="231" t="s">
        <v>239</v>
      </c>
      <c r="H211" s="232">
        <v>217.59999999999999</v>
      </c>
      <c r="I211" s="233"/>
      <c r="J211" s="234">
        <f>ROUND(I211*H211,2)</f>
        <v>0</v>
      </c>
      <c r="K211" s="230" t="s">
        <v>240</v>
      </c>
      <c r="L211" s="45"/>
      <c r="M211" s="235" t="s">
        <v>1</v>
      </c>
      <c r="N211" s="236" t="s">
        <v>47</v>
      </c>
      <c r="O211" s="92"/>
      <c r="P211" s="237">
        <f>O211*H211</f>
        <v>0</v>
      </c>
      <c r="Q211" s="237">
        <v>0</v>
      </c>
      <c r="R211" s="237">
        <f>Q211*H211</f>
        <v>0</v>
      </c>
      <c r="S211" s="237">
        <v>0.0035999999999999999</v>
      </c>
      <c r="T211" s="238">
        <f>S211*H211</f>
        <v>0.78335999999999995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9" t="s">
        <v>334</v>
      </c>
      <c r="AT211" s="239" t="s">
        <v>153</v>
      </c>
      <c r="AU211" s="239" t="s">
        <v>91</v>
      </c>
      <c r="AY211" s="18" t="s">
        <v>150</v>
      </c>
      <c r="BE211" s="240">
        <f>IF(N211="základní",J211,0)</f>
        <v>0</v>
      </c>
      <c r="BF211" s="240">
        <f>IF(N211="snížená",J211,0)</f>
        <v>0</v>
      </c>
      <c r="BG211" s="240">
        <f>IF(N211="zákl. přenesená",J211,0)</f>
        <v>0</v>
      </c>
      <c r="BH211" s="240">
        <f>IF(N211="sníž. přenesená",J211,0)</f>
        <v>0</v>
      </c>
      <c r="BI211" s="240">
        <f>IF(N211="nulová",J211,0)</f>
        <v>0</v>
      </c>
      <c r="BJ211" s="18" t="s">
        <v>89</v>
      </c>
      <c r="BK211" s="240">
        <f>ROUND(I211*H211,2)</f>
        <v>0</v>
      </c>
      <c r="BL211" s="18" t="s">
        <v>334</v>
      </c>
      <c r="BM211" s="239" t="s">
        <v>335</v>
      </c>
    </row>
    <row r="212" s="2" customFormat="1">
      <c r="A212" s="39"/>
      <c r="B212" s="40"/>
      <c r="C212" s="41"/>
      <c r="D212" s="241" t="s">
        <v>158</v>
      </c>
      <c r="E212" s="41"/>
      <c r="F212" s="242" t="s">
        <v>336</v>
      </c>
      <c r="G212" s="41"/>
      <c r="H212" s="41"/>
      <c r="I212" s="243"/>
      <c r="J212" s="41"/>
      <c r="K212" s="41"/>
      <c r="L212" s="45"/>
      <c r="M212" s="244"/>
      <c r="N212" s="245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158</v>
      </c>
      <c r="AU212" s="18" t="s">
        <v>91</v>
      </c>
    </row>
    <row r="213" s="2" customFormat="1">
      <c r="A213" s="39"/>
      <c r="B213" s="40"/>
      <c r="C213" s="41"/>
      <c r="D213" s="251" t="s">
        <v>243</v>
      </c>
      <c r="E213" s="41"/>
      <c r="F213" s="252" t="s">
        <v>337</v>
      </c>
      <c r="G213" s="41"/>
      <c r="H213" s="41"/>
      <c r="I213" s="243"/>
      <c r="J213" s="41"/>
      <c r="K213" s="41"/>
      <c r="L213" s="45"/>
      <c r="M213" s="244"/>
      <c r="N213" s="245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243</v>
      </c>
      <c r="AU213" s="18" t="s">
        <v>91</v>
      </c>
    </row>
    <row r="214" s="13" customFormat="1">
      <c r="A214" s="13"/>
      <c r="B214" s="253"/>
      <c r="C214" s="254"/>
      <c r="D214" s="241" t="s">
        <v>251</v>
      </c>
      <c r="E214" s="255" t="s">
        <v>1</v>
      </c>
      <c r="F214" s="256" t="s">
        <v>270</v>
      </c>
      <c r="G214" s="254"/>
      <c r="H214" s="255" t="s">
        <v>1</v>
      </c>
      <c r="I214" s="257"/>
      <c r="J214" s="254"/>
      <c r="K214" s="254"/>
      <c r="L214" s="258"/>
      <c r="M214" s="259"/>
      <c r="N214" s="260"/>
      <c r="O214" s="260"/>
      <c r="P214" s="260"/>
      <c r="Q214" s="260"/>
      <c r="R214" s="260"/>
      <c r="S214" s="260"/>
      <c r="T214" s="26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2" t="s">
        <v>251</v>
      </c>
      <c r="AU214" s="262" t="s">
        <v>91</v>
      </c>
      <c r="AV214" s="13" t="s">
        <v>89</v>
      </c>
      <c r="AW214" s="13" t="s">
        <v>37</v>
      </c>
      <c r="AX214" s="13" t="s">
        <v>82</v>
      </c>
      <c r="AY214" s="262" t="s">
        <v>150</v>
      </c>
    </row>
    <row r="215" s="13" customFormat="1">
      <c r="A215" s="13"/>
      <c r="B215" s="253"/>
      <c r="C215" s="254"/>
      <c r="D215" s="241" t="s">
        <v>251</v>
      </c>
      <c r="E215" s="255" t="s">
        <v>1</v>
      </c>
      <c r="F215" s="256" t="s">
        <v>338</v>
      </c>
      <c r="G215" s="254"/>
      <c r="H215" s="255" t="s">
        <v>1</v>
      </c>
      <c r="I215" s="257"/>
      <c r="J215" s="254"/>
      <c r="K215" s="254"/>
      <c r="L215" s="258"/>
      <c r="M215" s="259"/>
      <c r="N215" s="260"/>
      <c r="O215" s="260"/>
      <c r="P215" s="260"/>
      <c r="Q215" s="260"/>
      <c r="R215" s="260"/>
      <c r="S215" s="260"/>
      <c r="T215" s="26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2" t="s">
        <v>251</v>
      </c>
      <c r="AU215" s="262" t="s">
        <v>91</v>
      </c>
      <c r="AV215" s="13" t="s">
        <v>89</v>
      </c>
      <c r="AW215" s="13" t="s">
        <v>37</v>
      </c>
      <c r="AX215" s="13" t="s">
        <v>82</v>
      </c>
      <c r="AY215" s="262" t="s">
        <v>150</v>
      </c>
    </row>
    <row r="216" s="14" customFormat="1">
      <c r="A216" s="14"/>
      <c r="B216" s="263"/>
      <c r="C216" s="264"/>
      <c r="D216" s="241" t="s">
        <v>251</v>
      </c>
      <c r="E216" s="265" t="s">
        <v>1</v>
      </c>
      <c r="F216" s="266" t="s">
        <v>339</v>
      </c>
      <c r="G216" s="264"/>
      <c r="H216" s="267">
        <v>217.59999999999999</v>
      </c>
      <c r="I216" s="268"/>
      <c r="J216" s="264"/>
      <c r="K216" s="264"/>
      <c r="L216" s="269"/>
      <c r="M216" s="270"/>
      <c r="N216" s="271"/>
      <c r="O216" s="271"/>
      <c r="P216" s="271"/>
      <c r="Q216" s="271"/>
      <c r="R216" s="271"/>
      <c r="S216" s="271"/>
      <c r="T216" s="27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3" t="s">
        <v>251</v>
      </c>
      <c r="AU216" s="273" t="s">
        <v>91</v>
      </c>
      <c r="AV216" s="14" t="s">
        <v>91</v>
      </c>
      <c r="AW216" s="14" t="s">
        <v>37</v>
      </c>
      <c r="AX216" s="14" t="s">
        <v>82</v>
      </c>
      <c r="AY216" s="273" t="s">
        <v>150</v>
      </c>
    </row>
    <row r="217" s="15" customFormat="1">
      <c r="A217" s="15"/>
      <c r="B217" s="274"/>
      <c r="C217" s="275"/>
      <c r="D217" s="241" t="s">
        <v>251</v>
      </c>
      <c r="E217" s="276" t="s">
        <v>1</v>
      </c>
      <c r="F217" s="277" t="s">
        <v>255</v>
      </c>
      <c r="G217" s="275"/>
      <c r="H217" s="278">
        <v>217.59999999999999</v>
      </c>
      <c r="I217" s="279"/>
      <c r="J217" s="275"/>
      <c r="K217" s="275"/>
      <c r="L217" s="280"/>
      <c r="M217" s="281"/>
      <c r="N217" s="282"/>
      <c r="O217" s="282"/>
      <c r="P217" s="282"/>
      <c r="Q217" s="282"/>
      <c r="R217" s="282"/>
      <c r="S217" s="282"/>
      <c r="T217" s="28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84" t="s">
        <v>251</v>
      </c>
      <c r="AU217" s="284" t="s">
        <v>91</v>
      </c>
      <c r="AV217" s="15" t="s">
        <v>149</v>
      </c>
      <c r="AW217" s="15" t="s">
        <v>37</v>
      </c>
      <c r="AX217" s="15" t="s">
        <v>89</v>
      </c>
      <c r="AY217" s="284" t="s">
        <v>150</v>
      </c>
    </row>
    <row r="218" s="2" customFormat="1" ht="24.15" customHeight="1">
      <c r="A218" s="39"/>
      <c r="B218" s="40"/>
      <c r="C218" s="228" t="s">
        <v>340</v>
      </c>
      <c r="D218" s="228" t="s">
        <v>153</v>
      </c>
      <c r="E218" s="229" t="s">
        <v>341</v>
      </c>
      <c r="F218" s="230" t="s">
        <v>342</v>
      </c>
      <c r="G218" s="231" t="s">
        <v>239</v>
      </c>
      <c r="H218" s="232">
        <v>27.899999999999999</v>
      </c>
      <c r="I218" s="233"/>
      <c r="J218" s="234">
        <f>ROUND(I218*H218,2)</f>
        <v>0</v>
      </c>
      <c r="K218" s="230" t="s">
        <v>240</v>
      </c>
      <c r="L218" s="45"/>
      <c r="M218" s="235" t="s">
        <v>1</v>
      </c>
      <c r="N218" s="236" t="s">
        <v>47</v>
      </c>
      <c r="O218" s="92"/>
      <c r="P218" s="237">
        <f>O218*H218</f>
        <v>0</v>
      </c>
      <c r="Q218" s="237">
        <v>0</v>
      </c>
      <c r="R218" s="237">
        <f>Q218*H218</f>
        <v>0</v>
      </c>
      <c r="S218" s="237">
        <v>0.0032000000000000002</v>
      </c>
      <c r="T218" s="238">
        <f>S218*H218</f>
        <v>0.089279999999999998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9" t="s">
        <v>334</v>
      </c>
      <c r="AT218" s="239" t="s">
        <v>153</v>
      </c>
      <c r="AU218" s="239" t="s">
        <v>91</v>
      </c>
      <c r="AY218" s="18" t="s">
        <v>150</v>
      </c>
      <c r="BE218" s="240">
        <f>IF(N218="základní",J218,0)</f>
        <v>0</v>
      </c>
      <c r="BF218" s="240">
        <f>IF(N218="snížená",J218,0)</f>
        <v>0</v>
      </c>
      <c r="BG218" s="240">
        <f>IF(N218="zákl. přenesená",J218,0)</f>
        <v>0</v>
      </c>
      <c r="BH218" s="240">
        <f>IF(N218="sníž. přenesená",J218,0)</f>
        <v>0</v>
      </c>
      <c r="BI218" s="240">
        <f>IF(N218="nulová",J218,0)</f>
        <v>0</v>
      </c>
      <c r="BJ218" s="18" t="s">
        <v>89</v>
      </c>
      <c r="BK218" s="240">
        <f>ROUND(I218*H218,2)</f>
        <v>0</v>
      </c>
      <c r="BL218" s="18" t="s">
        <v>334</v>
      </c>
      <c r="BM218" s="239" t="s">
        <v>343</v>
      </c>
    </row>
    <row r="219" s="2" customFormat="1">
      <c r="A219" s="39"/>
      <c r="B219" s="40"/>
      <c r="C219" s="41"/>
      <c r="D219" s="241" t="s">
        <v>158</v>
      </c>
      <c r="E219" s="41"/>
      <c r="F219" s="242" t="s">
        <v>344</v>
      </c>
      <c r="G219" s="41"/>
      <c r="H219" s="41"/>
      <c r="I219" s="243"/>
      <c r="J219" s="41"/>
      <c r="K219" s="41"/>
      <c r="L219" s="45"/>
      <c r="M219" s="244"/>
      <c r="N219" s="245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158</v>
      </c>
      <c r="AU219" s="18" t="s">
        <v>91</v>
      </c>
    </row>
    <row r="220" s="2" customFormat="1">
      <c r="A220" s="39"/>
      <c r="B220" s="40"/>
      <c r="C220" s="41"/>
      <c r="D220" s="251" t="s">
        <v>243</v>
      </c>
      <c r="E220" s="41"/>
      <c r="F220" s="252" t="s">
        <v>345</v>
      </c>
      <c r="G220" s="41"/>
      <c r="H220" s="41"/>
      <c r="I220" s="243"/>
      <c r="J220" s="41"/>
      <c r="K220" s="41"/>
      <c r="L220" s="45"/>
      <c r="M220" s="244"/>
      <c r="N220" s="245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243</v>
      </c>
      <c r="AU220" s="18" t="s">
        <v>91</v>
      </c>
    </row>
    <row r="221" s="13" customFormat="1">
      <c r="A221" s="13"/>
      <c r="B221" s="253"/>
      <c r="C221" s="254"/>
      <c r="D221" s="241" t="s">
        <v>251</v>
      </c>
      <c r="E221" s="255" t="s">
        <v>1</v>
      </c>
      <c r="F221" s="256" t="s">
        <v>270</v>
      </c>
      <c r="G221" s="254"/>
      <c r="H221" s="255" t="s">
        <v>1</v>
      </c>
      <c r="I221" s="257"/>
      <c r="J221" s="254"/>
      <c r="K221" s="254"/>
      <c r="L221" s="258"/>
      <c r="M221" s="259"/>
      <c r="N221" s="260"/>
      <c r="O221" s="260"/>
      <c r="P221" s="260"/>
      <c r="Q221" s="260"/>
      <c r="R221" s="260"/>
      <c r="S221" s="260"/>
      <c r="T221" s="26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2" t="s">
        <v>251</v>
      </c>
      <c r="AU221" s="262" t="s">
        <v>91</v>
      </c>
      <c r="AV221" s="13" t="s">
        <v>89</v>
      </c>
      <c r="AW221" s="13" t="s">
        <v>37</v>
      </c>
      <c r="AX221" s="13" t="s">
        <v>82</v>
      </c>
      <c r="AY221" s="262" t="s">
        <v>150</v>
      </c>
    </row>
    <row r="222" s="14" customFormat="1">
      <c r="A222" s="14"/>
      <c r="B222" s="263"/>
      <c r="C222" s="264"/>
      <c r="D222" s="241" t="s">
        <v>251</v>
      </c>
      <c r="E222" s="265" t="s">
        <v>1</v>
      </c>
      <c r="F222" s="266" t="s">
        <v>346</v>
      </c>
      <c r="G222" s="264"/>
      <c r="H222" s="267">
        <v>27.899999999999999</v>
      </c>
      <c r="I222" s="268"/>
      <c r="J222" s="264"/>
      <c r="K222" s="264"/>
      <c r="L222" s="269"/>
      <c r="M222" s="270"/>
      <c r="N222" s="271"/>
      <c r="O222" s="271"/>
      <c r="P222" s="271"/>
      <c r="Q222" s="271"/>
      <c r="R222" s="271"/>
      <c r="S222" s="271"/>
      <c r="T222" s="27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3" t="s">
        <v>251</v>
      </c>
      <c r="AU222" s="273" t="s">
        <v>91</v>
      </c>
      <c r="AV222" s="14" t="s">
        <v>91</v>
      </c>
      <c r="AW222" s="14" t="s">
        <v>37</v>
      </c>
      <c r="AX222" s="14" t="s">
        <v>82</v>
      </c>
      <c r="AY222" s="273" t="s">
        <v>150</v>
      </c>
    </row>
    <row r="223" s="15" customFormat="1">
      <c r="A223" s="15"/>
      <c r="B223" s="274"/>
      <c r="C223" s="275"/>
      <c r="D223" s="241" t="s">
        <v>251</v>
      </c>
      <c r="E223" s="276" t="s">
        <v>1</v>
      </c>
      <c r="F223" s="277" t="s">
        <v>255</v>
      </c>
      <c r="G223" s="275"/>
      <c r="H223" s="278">
        <v>27.899999999999999</v>
      </c>
      <c r="I223" s="279"/>
      <c r="J223" s="275"/>
      <c r="K223" s="275"/>
      <c r="L223" s="280"/>
      <c r="M223" s="281"/>
      <c r="N223" s="282"/>
      <c r="O223" s="282"/>
      <c r="P223" s="282"/>
      <c r="Q223" s="282"/>
      <c r="R223" s="282"/>
      <c r="S223" s="282"/>
      <c r="T223" s="28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4" t="s">
        <v>251</v>
      </c>
      <c r="AU223" s="284" t="s">
        <v>91</v>
      </c>
      <c r="AV223" s="15" t="s">
        <v>149</v>
      </c>
      <c r="AW223" s="15" t="s">
        <v>37</v>
      </c>
      <c r="AX223" s="15" t="s">
        <v>89</v>
      </c>
      <c r="AY223" s="284" t="s">
        <v>150</v>
      </c>
    </row>
    <row r="224" s="2" customFormat="1" ht="24.15" customHeight="1">
      <c r="A224" s="39"/>
      <c r="B224" s="40"/>
      <c r="C224" s="228" t="s">
        <v>347</v>
      </c>
      <c r="D224" s="228" t="s">
        <v>153</v>
      </c>
      <c r="E224" s="229" t="s">
        <v>348</v>
      </c>
      <c r="F224" s="230" t="s">
        <v>349</v>
      </c>
      <c r="G224" s="231" t="s">
        <v>239</v>
      </c>
      <c r="H224" s="232">
        <v>245.5</v>
      </c>
      <c r="I224" s="233"/>
      <c r="J224" s="234">
        <f>ROUND(I224*H224,2)</f>
        <v>0</v>
      </c>
      <c r="K224" s="230" t="s">
        <v>240</v>
      </c>
      <c r="L224" s="45"/>
      <c r="M224" s="235" t="s">
        <v>1</v>
      </c>
      <c r="N224" s="236" t="s">
        <v>47</v>
      </c>
      <c r="O224" s="92"/>
      <c r="P224" s="237">
        <f>O224*H224</f>
        <v>0</v>
      </c>
      <c r="Q224" s="237">
        <v>0</v>
      </c>
      <c r="R224" s="237">
        <f>Q224*H224</f>
        <v>0</v>
      </c>
      <c r="S224" s="237">
        <v>0.00066</v>
      </c>
      <c r="T224" s="238">
        <f>S224*H224</f>
        <v>0.16203000000000001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9" t="s">
        <v>334</v>
      </c>
      <c r="AT224" s="239" t="s">
        <v>153</v>
      </c>
      <c r="AU224" s="239" t="s">
        <v>91</v>
      </c>
      <c r="AY224" s="18" t="s">
        <v>150</v>
      </c>
      <c r="BE224" s="240">
        <f>IF(N224="základní",J224,0)</f>
        <v>0</v>
      </c>
      <c r="BF224" s="240">
        <f>IF(N224="snížená",J224,0)</f>
        <v>0</v>
      </c>
      <c r="BG224" s="240">
        <f>IF(N224="zákl. přenesená",J224,0)</f>
        <v>0</v>
      </c>
      <c r="BH224" s="240">
        <f>IF(N224="sníž. přenesená",J224,0)</f>
        <v>0</v>
      </c>
      <c r="BI224" s="240">
        <f>IF(N224="nulová",J224,0)</f>
        <v>0</v>
      </c>
      <c r="BJ224" s="18" t="s">
        <v>89</v>
      </c>
      <c r="BK224" s="240">
        <f>ROUND(I224*H224,2)</f>
        <v>0</v>
      </c>
      <c r="BL224" s="18" t="s">
        <v>334</v>
      </c>
      <c r="BM224" s="239" t="s">
        <v>350</v>
      </c>
    </row>
    <row r="225" s="2" customFormat="1">
      <c r="A225" s="39"/>
      <c r="B225" s="40"/>
      <c r="C225" s="41"/>
      <c r="D225" s="251" t="s">
        <v>243</v>
      </c>
      <c r="E225" s="41"/>
      <c r="F225" s="252" t="s">
        <v>351</v>
      </c>
      <c r="G225" s="41"/>
      <c r="H225" s="41"/>
      <c r="I225" s="243"/>
      <c r="J225" s="41"/>
      <c r="K225" s="41"/>
      <c r="L225" s="45"/>
      <c r="M225" s="244"/>
      <c r="N225" s="245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243</v>
      </c>
      <c r="AU225" s="18" t="s">
        <v>91</v>
      </c>
    </row>
    <row r="226" s="13" customFormat="1">
      <c r="A226" s="13"/>
      <c r="B226" s="253"/>
      <c r="C226" s="254"/>
      <c r="D226" s="241" t="s">
        <v>251</v>
      </c>
      <c r="E226" s="255" t="s">
        <v>1</v>
      </c>
      <c r="F226" s="256" t="s">
        <v>352</v>
      </c>
      <c r="G226" s="254"/>
      <c r="H226" s="255" t="s">
        <v>1</v>
      </c>
      <c r="I226" s="257"/>
      <c r="J226" s="254"/>
      <c r="K226" s="254"/>
      <c r="L226" s="258"/>
      <c r="M226" s="259"/>
      <c r="N226" s="260"/>
      <c r="O226" s="260"/>
      <c r="P226" s="260"/>
      <c r="Q226" s="260"/>
      <c r="R226" s="260"/>
      <c r="S226" s="260"/>
      <c r="T226" s="26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2" t="s">
        <v>251</v>
      </c>
      <c r="AU226" s="262" t="s">
        <v>91</v>
      </c>
      <c r="AV226" s="13" t="s">
        <v>89</v>
      </c>
      <c r="AW226" s="13" t="s">
        <v>37</v>
      </c>
      <c r="AX226" s="13" t="s">
        <v>82</v>
      </c>
      <c r="AY226" s="262" t="s">
        <v>150</v>
      </c>
    </row>
    <row r="227" s="14" customFormat="1">
      <c r="A227" s="14"/>
      <c r="B227" s="263"/>
      <c r="C227" s="264"/>
      <c r="D227" s="241" t="s">
        <v>251</v>
      </c>
      <c r="E227" s="265" t="s">
        <v>1</v>
      </c>
      <c r="F227" s="266" t="s">
        <v>353</v>
      </c>
      <c r="G227" s="264"/>
      <c r="H227" s="267">
        <v>217.59999999999999</v>
      </c>
      <c r="I227" s="268"/>
      <c r="J227" s="264"/>
      <c r="K227" s="264"/>
      <c r="L227" s="269"/>
      <c r="M227" s="270"/>
      <c r="N227" s="271"/>
      <c r="O227" s="271"/>
      <c r="P227" s="271"/>
      <c r="Q227" s="271"/>
      <c r="R227" s="271"/>
      <c r="S227" s="271"/>
      <c r="T227" s="27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3" t="s">
        <v>251</v>
      </c>
      <c r="AU227" s="273" t="s">
        <v>91</v>
      </c>
      <c r="AV227" s="14" t="s">
        <v>91</v>
      </c>
      <c r="AW227" s="14" t="s">
        <v>37</v>
      </c>
      <c r="AX227" s="14" t="s">
        <v>82</v>
      </c>
      <c r="AY227" s="273" t="s">
        <v>150</v>
      </c>
    </row>
    <row r="228" s="14" customFormat="1">
      <c r="A228" s="14"/>
      <c r="B228" s="263"/>
      <c r="C228" s="264"/>
      <c r="D228" s="241" t="s">
        <v>251</v>
      </c>
      <c r="E228" s="265" t="s">
        <v>1</v>
      </c>
      <c r="F228" s="266" t="s">
        <v>354</v>
      </c>
      <c r="G228" s="264"/>
      <c r="H228" s="267">
        <v>27.899999999999999</v>
      </c>
      <c r="I228" s="268"/>
      <c r="J228" s="264"/>
      <c r="K228" s="264"/>
      <c r="L228" s="269"/>
      <c r="M228" s="270"/>
      <c r="N228" s="271"/>
      <c r="O228" s="271"/>
      <c r="P228" s="271"/>
      <c r="Q228" s="271"/>
      <c r="R228" s="271"/>
      <c r="S228" s="271"/>
      <c r="T228" s="27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3" t="s">
        <v>251</v>
      </c>
      <c r="AU228" s="273" t="s">
        <v>91</v>
      </c>
      <c r="AV228" s="14" t="s">
        <v>91</v>
      </c>
      <c r="AW228" s="14" t="s">
        <v>37</v>
      </c>
      <c r="AX228" s="14" t="s">
        <v>82</v>
      </c>
      <c r="AY228" s="273" t="s">
        <v>150</v>
      </c>
    </row>
    <row r="229" s="15" customFormat="1">
      <c r="A229" s="15"/>
      <c r="B229" s="274"/>
      <c r="C229" s="275"/>
      <c r="D229" s="241" t="s">
        <v>251</v>
      </c>
      <c r="E229" s="276" t="s">
        <v>1</v>
      </c>
      <c r="F229" s="277" t="s">
        <v>255</v>
      </c>
      <c r="G229" s="275"/>
      <c r="H229" s="278">
        <v>245.5</v>
      </c>
      <c r="I229" s="279"/>
      <c r="J229" s="275"/>
      <c r="K229" s="275"/>
      <c r="L229" s="280"/>
      <c r="M229" s="281"/>
      <c r="N229" s="282"/>
      <c r="O229" s="282"/>
      <c r="P229" s="282"/>
      <c r="Q229" s="282"/>
      <c r="R229" s="282"/>
      <c r="S229" s="282"/>
      <c r="T229" s="283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84" t="s">
        <v>251</v>
      </c>
      <c r="AU229" s="284" t="s">
        <v>91</v>
      </c>
      <c r="AV229" s="15" t="s">
        <v>149</v>
      </c>
      <c r="AW229" s="15" t="s">
        <v>37</v>
      </c>
      <c r="AX229" s="15" t="s">
        <v>89</v>
      </c>
      <c r="AY229" s="284" t="s">
        <v>150</v>
      </c>
    </row>
    <row r="230" s="2" customFormat="1" ht="33" customHeight="1">
      <c r="A230" s="39"/>
      <c r="B230" s="40"/>
      <c r="C230" s="228" t="s">
        <v>334</v>
      </c>
      <c r="D230" s="228" t="s">
        <v>153</v>
      </c>
      <c r="E230" s="229" t="s">
        <v>355</v>
      </c>
      <c r="F230" s="230" t="s">
        <v>356</v>
      </c>
      <c r="G230" s="231" t="s">
        <v>239</v>
      </c>
      <c r="H230" s="232">
        <v>217.59999999999999</v>
      </c>
      <c r="I230" s="233"/>
      <c r="J230" s="234">
        <f>ROUND(I230*H230,2)</f>
        <v>0</v>
      </c>
      <c r="K230" s="230" t="s">
        <v>240</v>
      </c>
      <c r="L230" s="45"/>
      <c r="M230" s="235" t="s">
        <v>1</v>
      </c>
      <c r="N230" s="236" t="s">
        <v>47</v>
      </c>
      <c r="O230" s="92"/>
      <c r="P230" s="237">
        <f>O230*H230</f>
        <v>0</v>
      </c>
      <c r="Q230" s="237">
        <v>0</v>
      </c>
      <c r="R230" s="237">
        <f>Q230*H230</f>
        <v>0</v>
      </c>
      <c r="S230" s="237">
        <v>0.0054999999999999997</v>
      </c>
      <c r="T230" s="238">
        <f>S230*H230</f>
        <v>1.1967999999999999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9" t="s">
        <v>334</v>
      </c>
      <c r="AT230" s="239" t="s">
        <v>153</v>
      </c>
      <c r="AU230" s="239" t="s">
        <v>91</v>
      </c>
      <c r="AY230" s="18" t="s">
        <v>150</v>
      </c>
      <c r="BE230" s="240">
        <f>IF(N230="základní",J230,0)</f>
        <v>0</v>
      </c>
      <c r="BF230" s="240">
        <f>IF(N230="snížená",J230,0)</f>
        <v>0</v>
      </c>
      <c r="BG230" s="240">
        <f>IF(N230="zákl. přenesená",J230,0)</f>
        <v>0</v>
      </c>
      <c r="BH230" s="240">
        <f>IF(N230="sníž. přenesená",J230,0)</f>
        <v>0</v>
      </c>
      <c r="BI230" s="240">
        <f>IF(N230="nulová",J230,0)</f>
        <v>0</v>
      </c>
      <c r="BJ230" s="18" t="s">
        <v>89</v>
      </c>
      <c r="BK230" s="240">
        <f>ROUND(I230*H230,2)</f>
        <v>0</v>
      </c>
      <c r="BL230" s="18" t="s">
        <v>334</v>
      </c>
      <c r="BM230" s="239" t="s">
        <v>357</v>
      </c>
    </row>
    <row r="231" s="2" customFormat="1">
      <c r="A231" s="39"/>
      <c r="B231" s="40"/>
      <c r="C231" s="41"/>
      <c r="D231" s="241" t="s">
        <v>158</v>
      </c>
      <c r="E231" s="41"/>
      <c r="F231" s="242" t="s">
        <v>358</v>
      </c>
      <c r="G231" s="41"/>
      <c r="H231" s="41"/>
      <c r="I231" s="243"/>
      <c r="J231" s="41"/>
      <c r="K231" s="41"/>
      <c r="L231" s="45"/>
      <c r="M231" s="244"/>
      <c r="N231" s="245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158</v>
      </c>
      <c r="AU231" s="18" t="s">
        <v>91</v>
      </c>
    </row>
    <row r="232" s="2" customFormat="1">
      <c r="A232" s="39"/>
      <c r="B232" s="40"/>
      <c r="C232" s="41"/>
      <c r="D232" s="251" t="s">
        <v>243</v>
      </c>
      <c r="E232" s="41"/>
      <c r="F232" s="252" t="s">
        <v>359</v>
      </c>
      <c r="G232" s="41"/>
      <c r="H232" s="41"/>
      <c r="I232" s="243"/>
      <c r="J232" s="41"/>
      <c r="K232" s="41"/>
      <c r="L232" s="45"/>
      <c r="M232" s="244"/>
      <c r="N232" s="245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243</v>
      </c>
      <c r="AU232" s="18" t="s">
        <v>91</v>
      </c>
    </row>
    <row r="233" s="2" customFormat="1" ht="24.15" customHeight="1">
      <c r="A233" s="39"/>
      <c r="B233" s="40"/>
      <c r="C233" s="228" t="s">
        <v>360</v>
      </c>
      <c r="D233" s="228" t="s">
        <v>153</v>
      </c>
      <c r="E233" s="229" t="s">
        <v>361</v>
      </c>
      <c r="F233" s="230" t="s">
        <v>362</v>
      </c>
      <c r="G233" s="231" t="s">
        <v>239</v>
      </c>
      <c r="H233" s="232">
        <v>27.899999999999999</v>
      </c>
      <c r="I233" s="233"/>
      <c r="J233" s="234">
        <f>ROUND(I233*H233,2)</f>
        <v>0</v>
      </c>
      <c r="K233" s="230" t="s">
        <v>240</v>
      </c>
      <c r="L233" s="45"/>
      <c r="M233" s="235" t="s">
        <v>1</v>
      </c>
      <c r="N233" s="236" t="s">
        <v>47</v>
      </c>
      <c r="O233" s="92"/>
      <c r="P233" s="237">
        <f>O233*H233</f>
        <v>0</v>
      </c>
      <c r="Q233" s="237">
        <v>0</v>
      </c>
      <c r="R233" s="237">
        <f>Q233*H233</f>
        <v>0</v>
      </c>
      <c r="S233" s="237">
        <v>0.002</v>
      </c>
      <c r="T233" s="238">
        <f>S233*H233</f>
        <v>0.055799999999999995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9" t="s">
        <v>334</v>
      </c>
      <c r="AT233" s="239" t="s">
        <v>153</v>
      </c>
      <c r="AU233" s="239" t="s">
        <v>91</v>
      </c>
      <c r="AY233" s="18" t="s">
        <v>150</v>
      </c>
      <c r="BE233" s="240">
        <f>IF(N233="základní",J233,0)</f>
        <v>0</v>
      </c>
      <c r="BF233" s="240">
        <f>IF(N233="snížená",J233,0)</f>
        <v>0</v>
      </c>
      <c r="BG233" s="240">
        <f>IF(N233="zákl. přenesená",J233,0)</f>
        <v>0</v>
      </c>
      <c r="BH233" s="240">
        <f>IF(N233="sníž. přenesená",J233,0)</f>
        <v>0</v>
      </c>
      <c r="BI233" s="240">
        <f>IF(N233="nulová",J233,0)</f>
        <v>0</v>
      </c>
      <c r="BJ233" s="18" t="s">
        <v>89</v>
      </c>
      <c r="BK233" s="240">
        <f>ROUND(I233*H233,2)</f>
        <v>0</v>
      </c>
      <c r="BL233" s="18" t="s">
        <v>334</v>
      </c>
      <c r="BM233" s="239" t="s">
        <v>363</v>
      </c>
    </row>
    <row r="234" s="2" customFormat="1">
      <c r="A234" s="39"/>
      <c r="B234" s="40"/>
      <c r="C234" s="41"/>
      <c r="D234" s="251" t="s">
        <v>243</v>
      </c>
      <c r="E234" s="41"/>
      <c r="F234" s="252" t="s">
        <v>364</v>
      </c>
      <c r="G234" s="41"/>
      <c r="H234" s="41"/>
      <c r="I234" s="243"/>
      <c r="J234" s="41"/>
      <c r="K234" s="41"/>
      <c r="L234" s="45"/>
      <c r="M234" s="244"/>
      <c r="N234" s="245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243</v>
      </c>
      <c r="AU234" s="18" t="s">
        <v>91</v>
      </c>
    </row>
    <row r="235" s="2" customFormat="1" ht="16.5" customHeight="1">
      <c r="A235" s="39"/>
      <c r="B235" s="40"/>
      <c r="C235" s="228" t="s">
        <v>365</v>
      </c>
      <c r="D235" s="228" t="s">
        <v>153</v>
      </c>
      <c r="E235" s="229" t="s">
        <v>366</v>
      </c>
      <c r="F235" s="230" t="s">
        <v>367</v>
      </c>
      <c r="G235" s="231" t="s">
        <v>368</v>
      </c>
      <c r="H235" s="232">
        <v>111.59999999999999</v>
      </c>
      <c r="I235" s="233"/>
      <c r="J235" s="234">
        <f>ROUND(I235*H235,2)</f>
        <v>0</v>
      </c>
      <c r="K235" s="230" t="s">
        <v>240</v>
      </c>
      <c r="L235" s="45"/>
      <c r="M235" s="235" t="s">
        <v>1</v>
      </c>
      <c r="N235" s="236" t="s">
        <v>47</v>
      </c>
      <c r="O235" s="92"/>
      <c r="P235" s="237">
        <f>O235*H235</f>
        <v>0</v>
      </c>
      <c r="Q235" s="237">
        <v>0</v>
      </c>
      <c r="R235" s="237">
        <f>Q235*H235</f>
        <v>0</v>
      </c>
      <c r="S235" s="237">
        <v>0.0015</v>
      </c>
      <c r="T235" s="238">
        <f>S235*H235</f>
        <v>0.16739999999999999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9" t="s">
        <v>334</v>
      </c>
      <c r="AT235" s="239" t="s">
        <v>153</v>
      </c>
      <c r="AU235" s="239" t="s">
        <v>91</v>
      </c>
      <c r="AY235" s="18" t="s">
        <v>150</v>
      </c>
      <c r="BE235" s="240">
        <f>IF(N235="základní",J235,0)</f>
        <v>0</v>
      </c>
      <c r="BF235" s="240">
        <f>IF(N235="snížená",J235,0)</f>
        <v>0</v>
      </c>
      <c r="BG235" s="240">
        <f>IF(N235="zákl. přenesená",J235,0)</f>
        <v>0</v>
      </c>
      <c r="BH235" s="240">
        <f>IF(N235="sníž. přenesená",J235,0)</f>
        <v>0</v>
      </c>
      <c r="BI235" s="240">
        <f>IF(N235="nulová",J235,0)</f>
        <v>0</v>
      </c>
      <c r="BJ235" s="18" t="s">
        <v>89</v>
      </c>
      <c r="BK235" s="240">
        <f>ROUND(I235*H235,2)</f>
        <v>0</v>
      </c>
      <c r="BL235" s="18" t="s">
        <v>334</v>
      </c>
      <c r="BM235" s="239" t="s">
        <v>369</v>
      </c>
    </row>
    <row r="236" s="2" customFormat="1">
      <c r="A236" s="39"/>
      <c r="B236" s="40"/>
      <c r="C236" s="41"/>
      <c r="D236" s="241" t="s">
        <v>158</v>
      </c>
      <c r="E236" s="41"/>
      <c r="F236" s="242" t="s">
        <v>370</v>
      </c>
      <c r="G236" s="41"/>
      <c r="H236" s="41"/>
      <c r="I236" s="243"/>
      <c r="J236" s="41"/>
      <c r="K236" s="41"/>
      <c r="L236" s="45"/>
      <c r="M236" s="244"/>
      <c r="N236" s="245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158</v>
      </c>
      <c r="AU236" s="18" t="s">
        <v>91</v>
      </c>
    </row>
    <row r="237" s="2" customFormat="1">
      <c r="A237" s="39"/>
      <c r="B237" s="40"/>
      <c r="C237" s="41"/>
      <c r="D237" s="251" t="s">
        <v>243</v>
      </c>
      <c r="E237" s="41"/>
      <c r="F237" s="252" t="s">
        <v>371</v>
      </c>
      <c r="G237" s="41"/>
      <c r="H237" s="41"/>
      <c r="I237" s="243"/>
      <c r="J237" s="41"/>
      <c r="K237" s="41"/>
      <c r="L237" s="45"/>
      <c r="M237" s="244"/>
      <c r="N237" s="245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243</v>
      </c>
      <c r="AU237" s="18" t="s">
        <v>91</v>
      </c>
    </row>
    <row r="238" s="13" customFormat="1">
      <c r="A238" s="13"/>
      <c r="B238" s="253"/>
      <c r="C238" s="254"/>
      <c r="D238" s="241" t="s">
        <v>251</v>
      </c>
      <c r="E238" s="255" t="s">
        <v>1</v>
      </c>
      <c r="F238" s="256" t="s">
        <v>270</v>
      </c>
      <c r="G238" s="254"/>
      <c r="H238" s="255" t="s">
        <v>1</v>
      </c>
      <c r="I238" s="257"/>
      <c r="J238" s="254"/>
      <c r="K238" s="254"/>
      <c r="L238" s="258"/>
      <c r="M238" s="259"/>
      <c r="N238" s="260"/>
      <c r="O238" s="260"/>
      <c r="P238" s="260"/>
      <c r="Q238" s="260"/>
      <c r="R238" s="260"/>
      <c r="S238" s="260"/>
      <c r="T238" s="26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2" t="s">
        <v>251</v>
      </c>
      <c r="AU238" s="262" t="s">
        <v>91</v>
      </c>
      <c r="AV238" s="13" t="s">
        <v>89</v>
      </c>
      <c r="AW238" s="13" t="s">
        <v>37</v>
      </c>
      <c r="AX238" s="13" t="s">
        <v>82</v>
      </c>
      <c r="AY238" s="262" t="s">
        <v>150</v>
      </c>
    </row>
    <row r="239" s="14" customFormat="1">
      <c r="A239" s="14"/>
      <c r="B239" s="263"/>
      <c r="C239" s="264"/>
      <c r="D239" s="241" t="s">
        <v>251</v>
      </c>
      <c r="E239" s="265" t="s">
        <v>1</v>
      </c>
      <c r="F239" s="266" t="s">
        <v>372</v>
      </c>
      <c r="G239" s="264"/>
      <c r="H239" s="267">
        <v>111.59999999999999</v>
      </c>
      <c r="I239" s="268"/>
      <c r="J239" s="264"/>
      <c r="K239" s="264"/>
      <c r="L239" s="269"/>
      <c r="M239" s="270"/>
      <c r="N239" s="271"/>
      <c r="O239" s="271"/>
      <c r="P239" s="271"/>
      <c r="Q239" s="271"/>
      <c r="R239" s="271"/>
      <c r="S239" s="271"/>
      <c r="T239" s="27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3" t="s">
        <v>251</v>
      </c>
      <c r="AU239" s="273" t="s">
        <v>91</v>
      </c>
      <c r="AV239" s="14" t="s">
        <v>91</v>
      </c>
      <c r="AW239" s="14" t="s">
        <v>37</v>
      </c>
      <c r="AX239" s="14" t="s">
        <v>82</v>
      </c>
      <c r="AY239" s="273" t="s">
        <v>150</v>
      </c>
    </row>
    <row r="240" s="15" customFormat="1">
      <c r="A240" s="15"/>
      <c r="B240" s="274"/>
      <c r="C240" s="275"/>
      <c r="D240" s="241" t="s">
        <v>251</v>
      </c>
      <c r="E240" s="276" t="s">
        <v>1</v>
      </c>
      <c r="F240" s="277" t="s">
        <v>255</v>
      </c>
      <c r="G240" s="275"/>
      <c r="H240" s="278">
        <v>111.59999999999999</v>
      </c>
      <c r="I240" s="279"/>
      <c r="J240" s="275"/>
      <c r="K240" s="275"/>
      <c r="L240" s="280"/>
      <c r="M240" s="281"/>
      <c r="N240" s="282"/>
      <c r="O240" s="282"/>
      <c r="P240" s="282"/>
      <c r="Q240" s="282"/>
      <c r="R240" s="282"/>
      <c r="S240" s="282"/>
      <c r="T240" s="283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84" t="s">
        <v>251</v>
      </c>
      <c r="AU240" s="284" t="s">
        <v>91</v>
      </c>
      <c r="AV240" s="15" t="s">
        <v>149</v>
      </c>
      <c r="AW240" s="15" t="s">
        <v>37</v>
      </c>
      <c r="AX240" s="15" t="s">
        <v>89</v>
      </c>
      <c r="AY240" s="284" t="s">
        <v>150</v>
      </c>
    </row>
    <row r="241" s="12" customFormat="1" ht="22.8" customHeight="1">
      <c r="A241" s="12"/>
      <c r="B241" s="212"/>
      <c r="C241" s="213"/>
      <c r="D241" s="214" t="s">
        <v>81</v>
      </c>
      <c r="E241" s="226" t="s">
        <v>373</v>
      </c>
      <c r="F241" s="226" t="s">
        <v>374</v>
      </c>
      <c r="G241" s="213"/>
      <c r="H241" s="213"/>
      <c r="I241" s="216"/>
      <c r="J241" s="227">
        <f>BK241</f>
        <v>0</v>
      </c>
      <c r="K241" s="213"/>
      <c r="L241" s="218"/>
      <c r="M241" s="219"/>
      <c r="N241" s="220"/>
      <c r="O241" s="220"/>
      <c r="P241" s="221">
        <f>SUM(P242:P254)</f>
        <v>0</v>
      </c>
      <c r="Q241" s="220"/>
      <c r="R241" s="221">
        <f>SUM(R242:R254)</f>
        <v>0</v>
      </c>
      <c r="S241" s="220"/>
      <c r="T241" s="222">
        <f>SUM(T242:T254)</f>
        <v>5.8726140000000004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23" t="s">
        <v>91</v>
      </c>
      <c r="AT241" s="224" t="s">
        <v>81</v>
      </c>
      <c r="AU241" s="224" t="s">
        <v>89</v>
      </c>
      <c r="AY241" s="223" t="s">
        <v>150</v>
      </c>
      <c r="BK241" s="225">
        <f>SUM(BK242:BK254)</f>
        <v>0</v>
      </c>
    </row>
    <row r="242" s="2" customFormat="1" ht="33" customHeight="1">
      <c r="A242" s="39"/>
      <c r="B242" s="40"/>
      <c r="C242" s="228" t="s">
        <v>375</v>
      </c>
      <c r="D242" s="228" t="s">
        <v>153</v>
      </c>
      <c r="E242" s="229" t="s">
        <v>376</v>
      </c>
      <c r="F242" s="230" t="s">
        <v>377</v>
      </c>
      <c r="G242" s="231" t="s">
        <v>239</v>
      </c>
      <c r="H242" s="232">
        <v>39.060000000000002</v>
      </c>
      <c r="I242" s="233"/>
      <c r="J242" s="234">
        <f>ROUND(I242*H242,2)</f>
        <v>0</v>
      </c>
      <c r="K242" s="230" t="s">
        <v>240</v>
      </c>
      <c r="L242" s="45"/>
      <c r="M242" s="235" t="s">
        <v>1</v>
      </c>
      <c r="N242" s="236" t="s">
        <v>47</v>
      </c>
      <c r="O242" s="92"/>
      <c r="P242" s="237">
        <f>O242*H242</f>
        <v>0</v>
      </c>
      <c r="Q242" s="237">
        <v>0</v>
      </c>
      <c r="R242" s="237">
        <f>Q242*H242</f>
        <v>0</v>
      </c>
      <c r="S242" s="237">
        <v>0.0019</v>
      </c>
      <c r="T242" s="238">
        <f>S242*H242</f>
        <v>0.074214000000000002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9" t="s">
        <v>334</v>
      </c>
      <c r="AT242" s="239" t="s">
        <v>153</v>
      </c>
      <c r="AU242" s="239" t="s">
        <v>91</v>
      </c>
      <c r="AY242" s="18" t="s">
        <v>150</v>
      </c>
      <c r="BE242" s="240">
        <f>IF(N242="základní",J242,0)</f>
        <v>0</v>
      </c>
      <c r="BF242" s="240">
        <f>IF(N242="snížená",J242,0)</f>
        <v>0</v>
      </c>
      <c r="BG242" s="240">
        <f>IF(N242="zákl. přenesená",J242,0)</f>
        <v>0</v>
      </c>
      <c r="BH242" s="240">
        <f>IF(N242="sníž. přenesená",J242,0)</f>
        <v>0</v>
      </c>
      <c r="BI242" s="240">
        <f>IF(N242="nulová",J242,0)</f>
        <v>0</v>
      </c>
      <c r="BJ242" s="18" t="s">
        <v>89</v>
      </c>
      <c r="BK242" s="240">
        <f>ROUND(I242*H242,2)</f>
        <v>0</v>
      </c>
      <c r="BL242" s="18" t="s">
        <v>334</v>
      </c>
      <c r="BM242" s="239" t="s">
        <v>378</v>
      </c>
    </row>
    <row r="243" s="2" customFormat="1">
      <c r="A243" s="39"/>
      <c r="B243" s="40"/>
      <c r="C243" s="41"/>
      <c r="D243" s="241" t="s">
        <v>158</v>
      </c>
      <c r="E243" s="41"/>
      <c r="F243" s="242" t="s">
        <v>379</v>
      </c>
      <c r="G243" s="41"/>
      <c r="H243" s="41"/>
      <c r="I243" s="243"/>
      <c r="J243" s="41"/>
      <c r="K243" s="41"/>
      <c r="L243" s="45"/>
      <c r="M243" s="244"/>
      <c r="N243" s="245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158</v>
      </c>
      <c r="AU243" s="18" t="s">
        <v>91</v>
      </c>
    </row>
    <row r="244" s="2" customFormat="1">
      <c r="A244" s="39"/>
      <c r="B244" s="40"/>
      <c r="C244" s="41"/>
      <c r="D244" s="251" t="s">
        <v>243</v>
      </c>
      <c r="E244" s="41"/>
      <c r="F244" s="252" t="s">
        <v>380</v>
      </c>
      <c r="G244" s="41"/>
      <c r="H244" s="41"/>
      <c r="I244" s="243"/>
      <c r="J244" s="41"/>
      <c r="K244" s="41"/>
      <c r="L244" s="45"/>
      <c r="M244" s="244"/>
      <c r="N244" s="245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243</v>
      </c>
      <c r="AU244" s="18" t="s">
        <v>91</v>
      </c>
    </row>
    <row r="245" s="13" customFormat="1">
      <c r="A245" s="13"/>
      <c r="B245" s="253"/>
      <c r="C245" s="254"/>
      <c r="D245" s="241" t="s">
        <v>251</v>
      </c>
      <c r="E245" s="255" t="s">
        <v>1</v>
      </c>
      <c r="F245" s="256" t="s">
        <v>270</v>
      </c>
      <c r="G245" s="254"/>
      <c r="H245" s="255" t="s">
        <v>1</v>
      </c>
      <c r="I245" s="257"/>
      <c r="J245" s="254"/>
      <c r="K245" s="254"/>
      <c r="L245" s="258"/>
      <c r="M245" s="259"/>
      <c r="N245" s="260"/>
      <c r="O245" s="260"/>
      <c r="P245" s="260"/>
      <c r="Q245" s="260"/>
      <c r="R245" s="260"/>
      <c r="S245" s="260"/>
      <c r="T245" s="26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2" t="s">
        <v>251</v>
      </c>
      <c r="AU245" s="262" t="s">
        <v>91</v>
      </c>
      <c r="AV245" s="13" t="s">
        <v>89</v>
      </c>
      <c r="AW245" s="13" t="s">
        <v>37</v>
      </c>
      <c r="AX245" s="13" t="s">
        <v>82</v>
      </c>
      <c r="AY245" s="262" t="s">
        <v>150</v>
      </c>
    </row>
    <row r="246" s="14" customFormat="1">
      <c r="A246" s="14"/>
      <c r="B246" s="263"/>
      <c r="C246" s="264"/>
      <c r="D246" s="241" t="s">
        <v>251</v>
      </c>
      <c r="E246" s="265" t="s">
        <v>1</v>
      </c>
      <c r="F246" s="266" t="s">
        <v>381</v>
      </c>
      <c r="G246" s="264"/>
      <c r="H246" s="267">
        <v>39.060000000000002</v>
      </c>
      <c r="I246" s="268"/>
      <c r="J246" s="264"/>
      <c r="K246" s="264"/>
      <c r="L246" s="269"/>
      <c r="M246" s="270"/>
      <c r="N246" s="271"/>
      <c r="O246" s="271"/>
      <c r="P246" s="271"/>
      <c r="Q246" s="271"/>
      <c r="R246" s="271"/>
      <c r="S246" s="271"/>
      <c r="T246" s="27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3" t="s">
        <v>251</v>
      </c>
      <c r="AU246" s="273" t="s">
        <v>91</v>
      </c>
      <c r="AV246" s="14" t="s">
        <v>91</v>
      </c>
      <c r="AW246" s="14" t="s">
        <v>37</v>
      </c>
      <c r="AX246" s="14" t="s">
        <v>82</v>
      </c>
      <c r="AY246" s="273" t="s">
        <v>150</v>
      </c>
    </row>
    <row r="247" s="15" customFormat="1">
      <c r="A247" s="15"/>
      <c r="B247" s="274"/>
      <c r="C247" s="275"/>
      <c r="D247" s="241" t="s">
        <v>251</v>
      </c>
      <c r="E247" s="276" t="s">
        <v>1</v>
      </c>
      <c r="F247" s="277" t="s">
        <v>255</v>
      </c>
      <c r="G247" s="275"/>
      <c r="H247" s="278">
        <v>39.060000000000002</v>
      </c>
      <c r="I247" s="279"/>
      <c r="J247" s="275"/>
      <c r="K247" s="275"/>
      <c r="L247" s="280"/>
      <c r="M247" s="281"/>
      <c r="N247" s="282"/>
      <c r="O247" s="282"/>
      <c r="P247" s="282"/>
      <c r="Q247" s="282"/>
      <c r="R247" s="282"/>
      <c r="S247" s="282"/>
      <c r="T247" s="283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84" t="s">
        <v>251</v>
      </c>
      <c r="AU247" s="284" t="s">
        <v>91</v>
      </c>
      <c r="AV247" s="15" t="s">
        <v>149</v>
      </c>
      <c r="AW247" s="15" t="s">
        <v>37</v>
      </c>
      <c r="AX247" s="15" t="s">
        <v>89</v>
      </c>
      <c r="AY247" s="284" t="s">
        <v>150</v>
      </c>
    </row>
    <row r="248" s="2" customFormat="1" ht="37.8" customHeight="1">
      <c r="A248" s="39"/>
      <c r="B248" s="40"/>
      <c r="C248" s="228" t="s">
        <v>382</v>
      </c>
      <c r="D248" s="228" t="s">
        <v>153</v>
      </c>
      <c r="E248" s="229" t="s">
        <v>383</v>
      </c>
      <c r="F248" s="230" t="s">
        <v>384</v>
      </c>
      <c r="G248" s="231" t="s">
        <v>239</v>
      </c>
      <c r="H248" s="232">
        <v>386.56</v>
      </c>
      <c r="I248" s="233"/>
      <c r="J248" s="234">
        <f>ROUND(I248*H248,2)</f>
        <v>0</v>
      </c>
      <c r="K248" s="230" t="s">
        <v>240</v>
      </c>
      <c r="L248" s="45"/>
      <c r="M248" s="235" t="s">
        <v>1</v>
      </c>
      <c r="N248" s="236" t="s">
        <v>47</v>
      </c>
      <c r="O248" s="92"/>
      <c r="P248" s="237">
        <f>O248*H248</f>
        <v>0</v>
      </c>
      <c r="Q248" s="237">
        <v>0</v>
      </c>
      <c r="R248" s="237">
        <f>Q248*H248</f>
        <v>0</v>
      </c>
      <c r="S248" s="237">
        <v>0.014999999999999999</v>
      </c>
      <c r="T248" s="238">
        <f>S248*H248</f>
        <v>5.7984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9" t="s">
        <v>334</v>
      </c>
      <c r="AT248" s="239" t="s">
        <v>153</v>
      </c>
      <c r="AU248" s="239" t="s">
        <v>91</v>
      </c>
      <c r="AY248" s="18" t="s">
        <v>150</v>
      </c>
      <c r="BE248" s="240">
        <f>IF(N248="základní",J248,0)</f>
        <v>0</v>
      </c>
      <c r="BF248" s="240">
        <f>IF(N248="snížená",J248,0)</f>
        <v>0</v>
      </c>
      <c r="BG248" s="240">
        <f>IF(N248="zákl. přenesená",J248,0)</f>
        <v>0</v>
      </c>
      <c r="BH248" s="240">
        <f>IF(N248="sníž. přenesená",J248,0)</f>
        <v>0</v>
      </c>
      <c r="BI248" s="240">
        <f>IF(N248="nulová",J248,0)</f>
        <v>0</v>
      </c>
      <c r="BJ248" s="18" t="s">
        <v>89</v>
      </c>
      <c r="BK248" s="240">
        <f>ROUND(I248*H248,2)</f>
        <v>0</v>
      </c>
      <c r="BL248" s="18" t="s">
        <v>334</v>
      </c>
      <c r="BM248" s="239" t="s">
        <v>385</v>
      </c>
    </row>
    <row r="249" s="2" customFormat="1">
      <c r="A249" s="39"/>
      <c r="B249" s="40"/>
      <c r="C249" s="41"/>
      <c r="D249" s="241" t="s">
        <v>158</v>
      </c>
      <c r="E249" s="41"/>
      <c r="F249" s="242" t="s">
        <v>386</v>
      </c>
      <c r="G249" s="41"/>
      <c r="H249" s="41"/>
      <c r="I249" s="243"/>
      <c r="J249" s="41"/>
      <c r="K249" s="41"/>
      <c r="L249" s="45"/>
      <c r="M249" s="244"/>
      <c r="N249" s="245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158</v>
      </c>
      <c r="AU249" s="18" t="s">
        <v>91</v>
      </c>
    </row>
    <row r="250" s="2" customFormat="1">
      <c r="A250" s="39"/>
      <c r="B250" s="40"/>
      <c r="C250" s="41"/>
      <c r="D250" s="251" t="s">
        <v>243</v>
      </c>
      <c r="E250" s="41"/>
      <c r="F250" s="252" t="s">
        <v>387</v>
      </c>
      <c r="G250" s="41"/>
      <c r="H250" s="41"/>
      <c r="I250" s="243"/>
      <c r="J250" s="41"/>
      <c r="K250" s="41"/>
      <c r="L250" s="45"/>
      <c r="M250" s="244"/>
      <c r="N250" s="245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243</v>
      </c>
      <c r="AU250" s="18" t="s">
        <v>91</v>
      </c>
    </row>
    <row r="251" s="13" customFormat="1">
      <c r="A251" s="13"/>
      <c r="B251" s="253"/>
      <c r="C251" s="254"/>
      <c r="D251" s="241" t="s">
        <v>251</v>
      </c>
      <c r="E251" s="255" t="s">
        <v>1</v>
      </c>
      <c r="F251" s="256" t="s">
        <v>270</v>
      </c>
      <c r="G251" s="254"/>
      <c r="H251" s="255" t="s">
        <v>1</v>
      </c>
      <c r="I251" s="257"/>
      <c r="J251" s="254"/>
      <c r="K251" s="254"/>
      <c r="L251" s="258"/>
      <c r="M251" s="259"/>
      <c r="N251" s="260"/>
      <c r="O251" s="260"/>
      <c r="P251" s="260"/>
      <c r="Q251" s="260"/>
      <c r="R251" s="260"/>
      <c r="S251" s="260"/>
      <c r="T251" s="26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2" t="s">
        <v>251</v>
      </c>
      <c r="AU251" s="262" t="s">
        <v>91</v>
      </c>
      <c r="AV251" s="13" t="s">
        <v>89</v>
      </c>
      <c r="AW251" s="13" t="s">
        <v>37</v>
      </c>
      <c r="AX251" s="13" t="s">
        <v>82</v>
      </c>
      <c r="AY251" s="262" t="s">
        <v>150</v>
      </c>
    </row>
    <row r="252" s="13" customFormat="1">
      <c r="A252" s="13"/>
      <c r="B252" s="253"/>
      <c r="C252" s="254"/>
      <c r="D252" s="241" t="s">
        <v>251</v>
      </c>
      <c r="E252" s="255" t="s">
        <v>1</v>
      </c>
      <c r="F252" s="256" t="s">
        <v>338</v>
      </c>
      <c r="G252" s="254"/>
      <c r="H252" s="255" t="s">
        <v>1</v>
      </c>
      <c r="I252" s="257"/>
      <c r="J252" s="254"/>
      <c r="K252" s="254"/>
      <c r="L252" s="258"/>
      <c r="M252" s="259"/>
      <c r="N252" s="260"/>
      <c r="O252" s="260"/>
      <c r="P252" s="260"/>
      <c r="Q252" s="260"/>
      <c r="R252" s="260"/>
      <c r="S252" s="260"/>
      <c r="T252" s="26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2" t="s">
        <v>251</v>
      </c>
      <c r="AU252" s="262" t="s">
        <v>91</v>
      </c>
      <c r="AV252" s="13" t="s">
        <v>89</v>
      </c>
      <c r="AW252" s="13" t="s">
        <v>37</v>
      </c>
      <c r="AX252" s="13" t="s">
        <v>82</v>
      </c>
      <c r="AY252" s="262" t="s">
        <v>150</v>
      </c>
    </row>
    <row r="253" s="14" customFormat="1">
      <c r="A253" s="14"/>
      <c r="B253" s="263"/>
      <c r="C253" s="264"/>
      <c r="D253" s="241" t="s">
        <v>251</v>
      </c>
      <c r="E253" s="265" t="s">
        <v>1</v>
      </c>
      <c r="F253" s="266" t="s">
        <v>388</v>
      </c>
      <c r="G253" s="264"/>
      <c r="H253" s="267">
        <v>386.56</v>
      </c>
      <c r="I253" s="268"/>
      <c r="J253" s="264"/>
      <c r="K253" s="264"/>
      <c r="L253" s="269"/>
      <c r="M253" s="270"/>
      <c r="N253" s="271"/>
      <c r="O253" s="271"/>
      <c r="P253" s="271"/>
      <c r="Q253" s="271"/>
      <c r="R253" s="271"/>
      <c r="S253" s="271"/>
      <c r="T253" s="27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3" t="s">
        <v>251</v>
      </c>
      <c r="AU253" s="273" t="s">
        <v>91</v>
      </c>
      <c r="AV253" s="14" t="s">
        <v>91</v>
      </c>
      <c r="AW253" s="14" t="s">
        <v>37</v>
      </c>
      <c r="AX253" s="14" t="s">
        <v>82</v>
      </c>
      <c r="AY253" s="273" t="s">
        <v>150</v>
      </c>
    </row>
    <row r="254" s="15" customFormat="1">
      <c r="A254" s="15"/>
      <c r="B254" s="274"/>
      <c r="C254" s="275"/>
      <c r="D254" s="241" t="s">
        <v>251</v>
      </c>
      <c r="E254" s="276" t="s">
        <v>1</v>
      </c>
      <c r="F254" s="277" t="s">
        <v>255</v>
      </c>
      <c r="G254" s="275"/>
      <c r="H254" s="278">
        <v>386.56</v>
      </c>
      <c r="I254" s="279"/>
      <c r="J254" s="275"/>
      <c r="K254" s="275"/>
      <c r="L254" s="280"/>
      <c r="M254" s="281"/>
      <c r="N254" s="282"/>
      <c r="O254" s="282"/>
      <c r="P254" s="282"/>
      <c r="Q254" s="282"/>
      <c r="R254" s="282"/>
      <c r="S254" s="282"/>
      <c r="T254" s="283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84" t="s">
        <v>251</v>
      </c>
      <c r="AU254" s="284" t="s">
        <v>91</v>
      </c>
      <c r="AV254" s="15" t="s">
        <v>149</v>
      </c>
      <c r="AW254" s="15" t="s">
        <v>37</v>
      </c>
      <c r="AX254" s="15" t="s">
        <v>89</v>
      </c>
      <c r="AY254" s="284" t="s">
        <v>150</v>
      </c>
    </row>
    <row r="255" s="12" customFormat="1" ht="22.8" customHeight="1">
      <c r="A255" s="12"/>
      <c r="B255" s="212"/>
      <c r="C255" s="213"/>
      <c r="D255" s="214" t="s">
        <v>81</v>
      </c>
      <c r="E255" s="226" t="s">
        <v>389</v>
      </c>
      <c r="F255" s="226" t="s">
        <v>390</v>
      </c>
      <c r="G255" s="213"/>
      <c r="H255" s="213"/>
      <c r="I255" s="216"/>
      <c r="J255" s="227">
        <f>BK255</f>
        <v>0</v>
      </c>
      <c r="K255" s="213"/>
      <c r="L255" s="218"/>
      <c r="M255" s="219"/>
      <c r="N255" s="220"/>
      <c r="O255" s="220"/>
      <c r="P255" s="221">
        <f>SUM(P256:P258)</f>
        <v>0</v>
      </c>
      <c r="Q255" s="220"/>
      <c r="R255" s="221">
        <f>SUM(R256:R258)</f>
        <v>0</v>
      </c>
      <c r="S255" s="220"/>
      <c r="T255" s="222">
        <f>SUM(T256:T258)</f>
        <v>0.02307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3" t="s">
        <v>91</v>
      </c>
      <c r="AT255" s="224" t="s">
        <v>81</v>
      </c>
      <c r="AU255" s="224" t="s">
        <v>89</v>
      </c>
      <c r="AY255" s="223" t="s">
        <v>150</v>
      </c>
      <c r="BK255" s="225">
        <f>SUM(BK256:BK258)</f>
        <v>0</v>
      </c>
    </row>
    <row r="256" s="2" customFormat="1" ht="16.5" customHeight="1">
      <c r="A256" s="39"/>
      <c r="B256" s="40"/>
      <c r="C256" s="228" t="s">
        <v>7</v>
      </c>
      <c r="D256" s="228" t="s">
        <v>153</v>
      </c>
      <c r="E256" s="229" t="s">
        <v>391</v>
      </c>
      <c r="F256" s="230" t="s">
        <v>392</v>
      </c>
      <c r="G256" s="231" t="s">
        <v>393</v>
      </c>
      <c r="H256" s="232">
        <v>1</v>
      </c>
      <c r="I256" s="233"/>
      <c r="J256" s="234">
        <f>ROUND(I256*H256,2)</f>
        <v>0</v>
      </c>
      <c r="K256" s="230" t="s">
        <v>240</v>
      </c>
      <c r="L256" s="45"/>
      <c r="M256" s="235" t="s">
        <v>1</v>
      </c>
      <c r="N256" s="236" t="s">
        <v>47</v>
      </c>
      <c r="O256" s="92"/>
      <c r="P256" s="237">
        <f>O256*H256</f>
        <v>0</v>
      </c>
      <c r="Q256" s="237">
        <v>0</v>
      </c>
      <c r="R256" s="237">
        <f>Q256*H256</f>
        <v>0</v>
      </c>
      <c r="S256" s="237">
        <v>0.02307</v>
      </c>
      <c r="T256" s="238">
        <f>S256*H256</f>
        <v>0.02307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9" t="s">
        <v>334</v>
      </c>
      <c r="AT256" s="239" t="s">
        <v>153</v>
      </c>
      <c r="AU256" s="239" t="s">
        <v>91</v>
      </c>
      <c r="AY256" s="18" t="s">
        <v>150</v>
      </c>
      <c r="BE256" s="240">
        <f>IF(N256="základní",J256,0)</f>
        <v>0</v>
      </c>
      <c r="BF256" s="240">
        <f>IF(N256="snížená",J256,0)</f>
        <v>0</v>
      </c>
      <c r="BG256" s="240">
        <f>IF(N256="zákl. přenesená",J256,0)</f>
        <v>0</v>
      </c>
      <c r="BH256" s="240">
        <f>IF(N256="sníž. přenesená",J256,0)</f>
        <v>0</v>
      </c>
      <c r="BI256" s="240">
        <f>IF(N256="nulová",J256,0)</f>
        <v>0</v>
      </c>
      <c r="BJ256" s="18" t="s">
        <v>89</v>
      </c>
      <c r="BK256" s="240">
        <f>ROUND(I256*H256,2)</f>
        <v>0</v>
      </c>
      <c r="BL256" s="18" t="s">
        <v>334</v>
      </c>
      <c r="BM256" s="239" t="s">
        <v>394</v>
      </c>
    </row>
    <row r="257" s="2" customFormat="1">
      <c r="A257" s="39"/>
      <c r="B257" s="40"/>
      <c r="C257" s="41"/>
      <c r="D257" s="241" t="s">
        <v>158</v>
      </c>
      <c r="E257" s="41"/>
      <c r="F257" s="242" t="s">
        <v>395</v>
      </c>
      <c r="G257" s="41"/>
      <c r="H257" s="41"/>
      <c r="I257" s="243"/>
      <c r="J257" s="41"/>
      <c r="K257" s="41"/>
      <c r="L257" s="45"/>
      <c r="M257" s="244"/>
      <c r="N257" s="245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158</v>
      </c>
      <c r="AU257" s="18" t="s">
        <v>91</v>
      </c>
    </row>
    <row r="258" s="2" customFormat="1">
      <c r="A258" s="39"/>
      <c r="B258" s="40"/>
      <c r="C258" s="41"/>
      <c r="D258" s="251" t="s">
        <v>243</v>
      </c>
      <c r="E258" s="41"/>
      <c r="F258" s="252" t="s">
        <v>396</v>
      </c>
      <c r="G258" s="41"/>
      <c r="H258" s="41"/>
      <c r="I258" s="243"/>
      <c r="J258" s="41"/>
      <c r="K258" s="41"/>
      <c r="L258" s="45"/>
      <c r="M258" s="244"/>
      <c r="N258" s="245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243</v>
      </c>
      <c r="AU258" s="18" t="s">
        <v>91</v>
      </c>
    </row>
    <row r="259" s="12" customFormat="1" ht="22.8" customHeight="1">
      <c r="A259" s="12"/>
      <c r="B259" s="212"/>
      <c r="C259" s="213"/>
      <c r="D259" s="214" t="s">
        <v>81</v>
      </c>
      <c r="E259" s="226" t="s">
        <v>397</v>
      </c>
      <c r="F259" s="226" t="s">
        <v>398</v>
      </c>
      <c r="G259" s="213"/>
      <c r="H259" s="213"/>
      <c r="I259" s="216"/>
      <c r="J259" s="227">
        <f>BK259</f>
        <v>0</v>
      </c>
      <c r="K259" s="213"/>
      <c r="L259" s="218"/>
      <c r="M259" s="219"/>
      <c r="N259" s="220"/>
      <c r="O259" s="220"/>
      <c r="P259" s="221">
        <f>SUM(P260:P266)</f>
        <v>0</v>
      </c>
      <c r="Q259" s="220"/>
      <c r="R259" s="221">
        <f>SUM(R260:R266)</f>
        <v>0</v>
      </c>
      <c r="S259" s="220"/>
      <c r="T259" s="222">
        <f>SUM(T260:T266)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23" t="s">
        <v>91</v>
      </c>
      <c r="AT259" s="224" t="s">
        <v>81</v>
      </c>
      <c r="AU259" s="224" t="s">
        <v>89</v>
      </c>
      <c r="AY259" s="223" t="s">
        <v>150</v>
      </c>
      <c r="BK259" s="225">
        <f>SUM(BK260:BK266)</f>
        <v>0</v>
      </c>
    </row>
    <row r="260" s="2" customFormat="1" ht="24.15" customHeight="1">
      <c r="A260" s="39"/>
      <c r="B260" s="40"/>
      <c r="C260" s="228" t="s">
        <v>399</v>
      </c>
      <c r="D260" s="228" t="s">
        <v>153</v>
      </c>
      <c r="E260" s="229" t="s">
        <v>400</v>
      </c>
      <c r="F260" s="230" t="s">
        <v>401</v>
      </c>
      <c r="G260" s="231" t="s">
        <v>239</v>
      </c>
      <c r="H260" s="232">
        <v>40</v>
      </c>
      <c r="I260" s="233"/>
      <c r="J260" s="234">
        <f>ROUND(I260*H260,2)</f>
        <v>0</v>
      </c>
      <c r="K260" s="230" t="s">
        <v>240</v>
      </c>
      <c r="L260" s="45"/>
      <c r="M260" s="235" t="s">
        <v>1</v>
      </c>
      <c r="N260" s="236" t="s">
        <v>47</v>
      </c>
      <c r="O260" s="92"/>
      <c r="P260" s="237">
        <f>O260*H260</f>
        <v>0</v>
      </c>
      <c r="Q260" s="237">
        <v>0</v>
      </c>
      <c r="R260" s="237">
        <f>Q260*H260</f>
        <v>0</v>
      </c>
      <c r="S260" s="237">
        <v>0</v>
      </c>
      <c r="T260" s="238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9" t="s">
        <v>334</v>
      </c>
      <c r="AT260" s="239" t="s">
        <v>153</v>
      </c>
      <c r="AU260" s="239" t="s">
        <v>91</v>
      </c>
      <c r="AY260" s="18" t="s">
        <v>150</v>
      </c>
      <c r="BE260" s="240">
        <f>IF(N260="základní",J260,0)</f>
        <v>0</v>
      </c>
      <c r="BF260" s="240">
        <f>IF(N260="snížená",J260,0)</f>
        <v>0</v>
      </c>
      <c r="BG260" s="240">
        <f>IF(N260="zákl. přenesená",J260,0)</f>
        <v>0</v>
      </c>
      <c r="BH260" s="240">
        <f>IF(N260="sníž. přenesená",J260,0)</f>
        <v>0</v>
      </c>
      <c r="BI260" s="240">
        <f>IF(N260="nulová",J260,0)</f>
        <v>0</v>
      </c>
      <c r="BJ260" s="18" t="s">
        <v>89</v>
      </c>
      <c r="BK260" s="240">
        <f>ROUND(I260*H260,2)</f>
        <v>0</v>
      </c>
      <c r="BL260" s="18" t="s">
        <v>334</v>
      </c>
      <c r="BM260" s="239" t="s">
        <v>402</v>
      </c>
    </row>
    <row r="261" s="2" customFormat="1">
      <c r="A261" s="39"/>
      <c r="B261" s="40"/>
      <c r="C261" s="41"/>
      <c r="D261" s="241" t="s">
        <v>158</v>
      </c>
      <c r="E261" s="41"/>
      <c r="F261" s="242" t="s">
        <v>403</v>
      </c>
      <c r="G261" s="41"/>
      <c r="H261" s="41"/>
      <c r="I261" s="243"/>
      <c r="J261" s="41"/>
      <c r="K261" s="41"/>
      <c r="L261" s="45"/>
      <c r="M261" s="244"/>
      <c r="N261" s="245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158</v>
      </c>
      <c r="AU261" s="18" t="s">
        <v>91</v>
      </c>
    </row>
    <row r="262" s="2" customFormat="1">
      <c r="A262" s="39"/>
      <c r="B262" s="40"/>
      <c r="C262" s="41"/>
      <c r="D262" s="251" t="s">
        <v>243</v>
      </c>
      <c r="E262" s="41"/>
      <c r="F262" s="252" t="s">
        <v>404</v>
      </c>
      <c r="G262" s="41"/>
      <c r="H262" s="41"/>
      <c r="I262" s="243"/>
      <c r="J262" s="41"/>
      <c r="K262" s="41"/>
      <c r="L262" s="45"/>
      <c r="M262" s="244"/>
      <c r="N262" s="245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243</v>
      </c>
      <c r="AU262" s="18" t="s">
        <v>91</v>
      </c>
    </row>
    <row r="263" s="13" customFormat="1">
      <c r="A263" s="13"/>
      <c r="B263" s="253"/>
      <c r="C263" s="254"/>
      <c r="D263" s="241" t="s">
        <v>251</v>
      </c>
      <c r="E263" s="255" t="s">
        <v>1</v>
      </c>
      <c r="F263" s="256" t="s">
        <v>405</v>
      </c>
      <c r="G263" s="254"/>
      <c r="H263" s="255" t="s">
        <v>1</v>
      </c>
      <c r="I263" s="257"/>
      <c r="J263" s="254"/>
      <c r="K263" s="254"/>
      <c r="L263" s="258"/>
      <c r="M263" s="259"/>
      <c r="N263" s="260"/>
      <c r="O263" s="260"/>
      <c r="P263" s="260"/>
      <c r="Q263" s="260"/>
      <c r="R263" s="260"/>
      <c r="S263" s="260"/>
      <c r="T263" s="26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2" t="s">
        <v>251</v>
      </c>
      <c r="AU263" s="262" t="s">
        <v>91</v>
      </c>
      <c r="AV263" s="13" t="s">
        <v>89</v>
      </c>
      <c r="AW263" s="13" t="s">
        <v>37</v>
      </c>
      <c r="AX263" s="13" t="s">
        <v>82</v>
      </c>
      <c r="AY263" s="262" t="s">
        <v>150</v>
      </c>
    </row>
    <row r="264" s="13" customFormat="1">
      <c r="A264" s="13"/>
      <c r="B264" s="253"/>
      <c r="C264" s="254"/>
      <c r="D264" s="241" t="s">
        <v>251</v>
      </c>
      <c r="E264" s="255" t="s">
        <v>1</v>
      </c>
      <c r="F264" s="256" t="s">
        <v>253</v>
      </c>
      <c r="G264" s="254"/>
      <c r="H264" s="255" t="s">
        <v>1</v>
      </c>
      <c r="I264" s="257"/>
      <c r="J264" s="254"/>
      <c r="K264" s="254"/>
      <c r="L264" s="258"/>
      <c r="M264" s="259"/>
      <c r="N264" s="260"/>
      <c r="O264" s="260"/>
      <c r="P264" s="260"/>
      <c r="Q264" s="260"/>
      <c r="R264" s="260"/>
      <c r="S264" s="260"/>
      <c r="T264" s="26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2" t="s">
        <v>251</v>
      </c>
      <c r="AU264" s="262" t="s">
        <v>91</v>
      </c>
      <c r="AV264" s="13" t="s">
        <v>89</v>
      </c>
      <c r="AW264" s="13" t="s">
        <v>37</v>
      </c>
      <c r="AX264" s="13" t="s">
        <v>82</v>
      </c>
      <c r="AY264" s="262" t="s">
        <v>150</v>
      </c>
    </row>
    <row r="265" s="14" customFormat="1">
      <c r="A265" s="14"/>
      <c r="B265" s="263"/>
      <c r="C265" s="264"/>
      <c r="D265" s="241" t="s">
        <v>251</v>
      </c>
      <c r="E265" s="265" t="s">
        <v>1</v>
      </c>
      <c r="F265" s="266" t="s">
        <v>254</v>
      </c>
      <c r="G265" s="264"/>
      <c r="H265" s="267">
        <v>40</v>
      </c>
      <c r="I265" s="268"/>
      <c r="J265" s="264"/>
      <c r="K265" s="264"/>
      <c r="L265" s="269"/>
      <c r="M265" s="270"/>
      <c r="N265" s="271"/>
      <c r="O265" s="271"/>
      <c r="P265" s="271"/>
      <c r="Q265" s="271"/>
      <c r="R265" s="271"/>
      <c r="S265" s="271"/>
      <c r="T265" s="27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3" t="s">
        <v>251</v>
      </c>
      <c r="AU265" s="273" t="s">
        <v>91</v>
      </c>
      <c r="AV265" s="14" t="s">
        <v>91</v>
      </c>
      <c r="AW265" s="14" t="s">
        <v>37</v>
      </c>
      <c r="AX265" s="14" t="s">
        <v>82</v>
      </c>
      <c r="AY265" s="273" t="s">
        <v>150</v>
      </c>
    </row>
    <row r="266" s="15" customFormat="1">
      <c r="A266" s="15"/>
      <c r="B266" s="274"/>
      <c r="C266" s="275"/>
      <c r="D266" s="241" t="s">
        <v>251</v>
      </c>
      <c r="E266" s="276" t="s">
        <v>1</v>
      </c>
      <c r="F266" s="277" t="s">
        <v>255</v>
      </c>
      <c r="G266" s="275"/>
      <c r="H266" s="278">
        <v>40</v>
      </c>
      <c r="I266" s="279"/>
      <c r="J266" s="275"/>
      <c r="K266" s="275"/>
      <c r="L266" s="280"/>
      <c r="M266" s="281"/>
      <c r="N266" s="282"/>
      <c r="O266" s="282"/>
      <c r="P266" s="282"/>
      <c r="Q266" s="282"/>
      <c r="R266" s="282"/>
      <c r="S266" s="282"/>
      <c r="T266" s="283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84" t="s">
        <v>251</v>
      </c>
      <c r="AU266" s="284" t="s">
        <v>91</v>
      </c>
      <c r="AV266" s="15" t="s">
        <v>149</v>
      </c>
      <c r="AW266" s="15" t="s">
        <v>37</v>
      </c>
      <c r="AX266" s="15" t="s">
        <v>89</v>
      </c>
      <c r="AY266" s="284" t="s">
        <v>150</v>
      </c>
    </row>
    <row r="267" s="12" customFormat="1" ht="22.8" customHeight="1">
      <c r="A267" s="12"/>
      <c r="B267" s="212"/>
      <c r="C267" s="213"/>
      <c r="D267" s="214" t="s">
        <v>81</v>
      </c>
      <c r="E267" s="226" t="s">
        <v>406</v>
      </c>
      <c r="F267" s="226" t="s">
        <v>407</v>
      </c>
      <c r="G267" s="213"/>
      <c r="H267" s="213"/>
      <c r="I267" s="216"/>
      <c r="J267" s="227">
        <f>BK267</f>
        <v>0</v>
      </c>
      <c r="K267" s="213"/>
      <c r="L267" s="218"/>
      <c r="M267" s="219"/>
      <c r="N267" s="220"/>
      <c r="O267" s="220"/>
      <c r="P267" s="221">
        <f>SUM(P268:P274)</f>
        <v>0</v>
      </c>
      <c r="Q267" s="220"/>
      <c r="R267" s="221">
        <f>SUM(R268:R274)</f>
        <v>0</v>
      </c>
      <c r="S267" s="220"/>
      <c r="T267" s="222">
        <f>SUM(T268:T274)</f>
        <v>0.114218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23" t="s">
        <v>91</v>
      </c>
      <c r="AT267" s="224" t="s">
        <v>81</v>
      </c>
      <c r="AU267" s="224" t="s">
        <v>89</v>
      </c>
      <c r="AY267" s="223" t="s">
        <v>150</v>
      </c>
      <c r="BK267" s="225">
        <f>SUM(BK268:BK274)</f>
        <v>0</v>
      </c>
    </row>
    <row r="268" s="2" customFormat="1" ht="24.15" customHeight="1">
      <c r="A268" s="39"/>
      <c r="B268" s="40"/>
      <c r="C268" s="228" t="s">
        <v>408</v>
      </c>
      <c r="D268" s="228" t="s">
        <v>153</v>
      </c>
      <c r="E268" s="229" t="s">
        <v>409</v>
      </c>
      <c r="F268" s="230" t="s">
        <v>410</v>
      </c>
      <c r="G268" s="231" t="s">
        <v>368</v>
      </c>
      <c r="H268" s="232">
        <v>59.799999999999997</v>
      </c>
      <c r="I268" s="233"/>
      <c r="J268" s="234">
        <f>ROUND(I268*H268,2)</f>
        <v>0</v>
      </c>
      <c r="K268" s="230" t="s">
        <v>240</v>
      </c>
      <c r="L268" s="45"/>
      <c r="M268" s="235" t="s">
        <v>1</v>
      </c>
      <c r="N268" s="236" t="s">
        <v>47</v>
      </c>
      <c r="O268" s="92"/>
      <c r="P268" s="237">
        <f>O268*H268</f>
        <v>0</v>
      </c>
      <c r="Q268" s="237">
        <v>0</v>
      </c>
      <c r="R268" s="237">
        <f>Q268*H268</f>
        <v>0</v>
      </c>
      <c r="S268" s="237">
        <v>0.00191</v>
      </c>
      <c r="T268" s="238">
        <f>S268*H268</f>
        <v>0.114218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9" t="s">
        <v>334</v>
      </c>
      <c r="AT268" s="239" t="s">
        <v>153</v>
      </c>
      <c r="AU268" s="239" t="s">
        <v>91</v>
      </c>
      <c r="AY268" s="18" t="s">
        <v>150</v>
      </c>
      <c r="BE268" s="240">
        <f>IF(N268="základní",J268,0)</f>
        <v>0</v>
      </c>
      <c r="BF268" s="240">
        <f>IF(N268="snížená",J268,0)</f>
        <v>0</v>
      </c>
      <c r="BG268" s="240">
        <f>IF(N268="zákl. přenesená",J268,0)</f>
        <v>0</v>
      </c>
      <c r="BH268" s="240">
        <f>IF(N268="sníž. přenesená",J268,0)</f>
        <v>0</v>
      </c>
      <c r="BI268" s="240">
        <f>IF(N268="nulová",J268,0)</f>
        <v>0</v>
      </c>
      <c r="BJ268" s="18" t="s">
        <v>89</v>
      </c>
      <c r="BK268" s="240">
        <f>ROUND(I268*H268,2)</f>
        <v>0</v>
      </c>
      <c r="BL268" s="18" t="s">
        <v>334</v>
      </c>
      <c r="BM268" s="239" t="s">
        <v>411</v>
      </c>
    </row>
    <row r="269" s="2" customFormat="1">
      <c r="A269" s="39"/>
      <c r="B269" s="40"/>
      <c r="C269" s="41"/>
      <c r="D269" s="241" t="s">
        <v>158</v>
      </c>
      <c r="E269" s="41"/>
      <c r="F269" s="242" t="s">
        <v>412</v>
      </c>
      <c r="G269" s="41"/>
      <c r="H269" s="41"/>
      <c r="I269" s="243"/>
      <c r="J269" s="41"/>
      <c r="K269" s="41"/>
      <c r="L269" s="45"/>
      <c r="M269" s="244"/>
      <c r="N269" s="245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158</v>
      </c>
      <c r="AU269" s="18" t="s">
        <v>91</v>
      </c>
    </row>
    <row r="270" s="2" customFormat="1">
      <c r="A270" s="39"/>
      <c r="B270" s="40"/>
      <c r="C270" s="41"/>
      <c r="D270" s="251" t="s">
        <v>243</v>
      </c>
      <c r="E270" s="41"/>
      <c r="F270" s="252" t="s">
        <v>413</v>
      </c>
      <c r="G270" s="41"/>
      <c r="H270" s="41"/>
      <c r="I270" s="243"/>
      <c r="J270" s="41"/>
      <c r="K270" s="41"/>
      <c r="L270" s="45"/>
      <c r="M270" s="244"/>
      <c r="N270" s="245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243</v>
      </c>
      <c r="AU270" s="18" t="s">
        <v>91</v>
      </c>
    </row>
    <row r="271" s="13" customFormat="1">
      <c r="A271" s="13"/>
      <c r="B271" s="253"/>
      <c r="C271" s="254"/>
      <c r="D271" s="241" t="s">
        <v>251</v>
      </c>
      <c r="E271" s="255" t="s">
        <v>1</v>
      </c>
      <c r="F271" s="256" t="s">
        <v>270</v>
      </c>
      <c r="G271" s="254"/>
      <c r="H271" s="255" t="s">
        <v>1</v>
      </c>
      <c r="I271" s="257"/>
      <c r="J271" s="254"/>
      <c r="K271" s="254"/>
      <c r="L271" s="258"/>
      <c r="M271" s="259"/>
      <c r="N271" s="260"/>
      <c r="O271" s="260"/>
      <c r="P271" s="260"/>
      <c r="Q271" s="260"/>
      <c r="R271" s="260"/>
      <c r="S271" s="260"/>
      <c r="T271" s="26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2" t="s">
        <v>251</v>
      </c>
      <c r="AU271" s="262" t="s">
        <v>91</v>
      </c>
      <c r="AV271" s="13" t="s">
        <v>89</v>
      </c>
      <c r="AW271" s="13" t="s">
        <v>37</v>
      </c>
      <c r="AX271" s="13" t="s">
        <v>82</v>
      </c>
      <c r="AY271" s="262" t="s">
        <v>150</v>
      </c>
    </row>
    <row r="272" s="13" customFormat="1">
      <c r="A272" s="13"/>
      <c r="B272" s="253"/>
      <c r="C272" s="254"/>
      <c r="D272" s="241" t="s">
        <v>251</v>
      </c>
      <c r="E272" s="255" t="s">
        <v>1</v>
      </c>
      <c r="F272" s="256" t="s">
        <v>414</v>
      </c>
      <c r="G272" s="254"/>
      <c r="H272" s="255" t="s">
        <v>1</v>
      </c>
      <c r="I272" s="257"/>
      <c r="J272" s="254"/>
      <c r="K272" s="254"/>
      <c r="L272" s="258"/>
      <c r="M272" s="259"/>
      <c r="N272" s="260"/>
      <c r="O272" s="260"/>
      <c r="P272" s="260"/>
      <c r="Q272" s="260"/>
      <c r="R272" s="260"/>
      <c r="S272" s="260"/>
      <c r="T272" s="26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2" t="s">
        <v>251</v>
      </c>
      <c r="AU272" s="262" t="s">
        <v>91</v>
      </c>
      <c r="AV272" s="13" t="s">
        <v>89</v>
      </c>
      <c r="AW272" s="13" t="s">
        <v>37</v>
      </c>
      <c r="AX272" s="13" t="s">
        <v>82</v>
      </c>
      <c r="AY272" s="262" t="s">
        <v>150</v>
      </c>
    </row>
    <row r="273" s="14" customFormat="1">
      <c r="A273" s="14"/>
      <c r="B273" s="263"/>
      <c r="C273" s="264"/>
      <c r="D273" s="241" t="s">
        <v>251</v>
      </c>
      <c r="E273" s="265" t="s">
        <v>1</v>
      </c>
      <c r="F273" s="266" t="s">
        <v>415</v>
      </c>
      <c r="G273" s="264"/>
      <c r="H273" s="267">
        <v>59.799999999999997</v>
      </c>
      <c r="I273" s="268"/>
      <c r="J273" s="264"/>
      <c r="K273" s="264"/>
      <c r="L273" s="269"/>
      <c r="M273" s="270"/>
      <c r="N273" s="271"/>
      <c r="O273" s="271"/>
      <c r="P273" s="271"/>
      <c r="Q273" s="271"/>
      <c r="R273" s="271"/>
      <c r="S273" s="271"/>
      <c r="T273" s="27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3" t="s">
        <v>251</v>
      </c>
      <c r="AU273" s="273" t="s">
        <v>91</v>
      </c>
      <c r="AV273" s="14" t="s">
        <v>91</v>
      </c>
      <c r="AW273" s="14" t="s">
        <v>37</v>
      </c>
      <c r="AX273" s="14" t="s">
        <v>82</v>
      </c>
      <c r="AY273" s="273" t="s">
        <v>150</v>
      </c>
    </row>
    <row r="274" s="15" customFormat="1">
      <c r="A274" s="15"/>
      <c r="B274" s="274"/>
      <c r="C274" s="275"/>
      <c r="D274" s="241" t="s">
        <v>251</v>
      </c>
      <c r="E274" s="276" t="s">
        <v>1</v>
      </c>
      <c r="F274" s="277" t="s">
        <v>255</v>
      </c>
      <c r="G274" s="275"/>
      <c r="H274" s="278">
        <v>59.799999999999997</v>
      </c>
      <c r="I274" s="279"/>
      <c r="J274" s="275"/>
      <c r="K274" s="275"/>
      <c r="L274" s="280"/>
      <c r="M274" s="281"/>
      <c r="N274" s="282"/>
      <c r="O274" s="282"/>
      <c r="P274" s="282"/>
      <c r="Q274" s="282"/>
      <c r="R274" s="282"/>
      <c r="S274" s="282"/>
      <c r="T274" s="283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84" t="s">
        <v>251</v>
      </c>
      <c r="AU274" s="284" t="s">
        <v>91</v>
      </c>
      <c r="AV274" s="15" t="s">
        <v>149</v>
      </c>
      <c r="AW274" s="15" t="s">
        <v>37</v>
      </c>
      <c r="AX274" s="15" t="s">
        <v>89</v>
      </c>
      <c r="AY274" s="284" t="s">
        <v>150</v>
      </c>
    </row>
    <row r="275" s="12" customFormat="1" ht="22.8" customHeight="1">
      <c r="A275" s="12"/>
      <c r="B275" s="212"/>
      <c r="C275" s="213"/>
      <c r="D275" s="214" t="s">
        <v>81</v>
      </c>
      <c r="E275" s="226" t="s">
        <v>416</v>
      </c>
      <c r="F275" s="226" t="s">
        <v>417</v>
      </c>
      <c r="G275" s="213"/>
      <c r="H275" s="213"/>
      <c r="I275" s="216"/>
      <c r="J275" s="227">
        <f>BK275</f>
        <v>0</v>
      </c>
      <c r="K275" s="213"/>
      <c r="L275" s="218"/>
      <c r="M275" s="219"/>
      <c r="N275" s="220"/>
      <c r="O275" s="220"/>
      <c r="P275" s="221">
        <f>SUM(P276:P281)</f>
        <v>0</v>
      </c>
      <c r="Q275" s="220"/>
      <c r="R275" s="221">
        <f>SUM(R276:R281)</f>
        <v>0.039967200000000001</v>
      </c>
      <c r="S275" s="220"/>
      <c r="T275" s="222">
        <f>SUM(T276:T281)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3" t="s">
        <v>91</v>
      </c>
      <c r="AT275" s="224" t="s">
        <v>81</v>
      </c>
      <c r="AU275" s="224" t="s">
        <v>89</v>
      </c>
      <c r="AY275" s="223" t="s">
        <v>150</v>
      </c>
      <c r="BK275" s="225">
        <f>SUM(BK276:BK281)</f>
        <v>0</v>
      </c>
    </row>
    <row r="276" s="2" customFormat="1" ht="16.5" customHeight="1">
      <c r="A276" s="39"/>
      <c r="B276" s="40"/>
      <c r="C276" s="228" t="s">
        <v>418</v>
      </c>
      <c r="D276" s="228" t="s">
        <v>153</v>
      </c>
      <c r="E276" s="229" t="s">
        <v>419</v>
      </c>
      <c r="F276" s="230" t="s">
        <v>420</v>
      </c>
      <c r="G276" s="231" t="s">
        <v>239</v>
      </c>
      <c r="H276" s="232">
        <v>285.48000000000002</v>
      </c>
      <c r="I276" s="233"/>
      <c r="J276" s="234">
        <f>ROUND(I276*H276,2)</f>
        <v>0</v>
      </c>
      <c r="K276" s="230" t="s">
        <v>240</v>
      </c>
      <c r="L276" s="45"/>
      <c r="M276" s="235" t="s">
        <v>1</v>
      </c>
      <c r="N276" s="236" t="s">
        <v>47</v>
      </c>
      <c r="O276" s="92"/>
      <c r="P276" s="237">
        <f>O276*H276</f>
        <v>0</v>
      </c>
      <c r="Q276" s="237">
        <v>0.00013999999999999999</v>
      </c>
      <c r="R276" s="237">
        <f>Q276*H276</f>
        <v>0.039967200000000001</v>
      </c>
      <c r="S276" s="237">
        <v>0</v>
      </c>
      <c r="T276" s="238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9" t="s">
        <v>334</v>
      </c>
      <c r="AT276" s="239" t="s">
        <v>153</v>
      </c>
      <c r="AU276" s="239" t="s">
        <v>91</v>
      </c>
      <c r="AY276" s="18" t="s">
        <v>150</v>
      </c>
      <c r="BE276" s="240">
        <f>IF(N276="základní",J276,0)</f>
        <v>0</v>
      </c>
      <c r="BF276" s="240">
        <f>IF(N276="snížená",J276,0)</f>
        <v>0</v>
      </c>
      <c r="BG276" s="240">
        <f>IF(N276="zákl. přenesená",J276,0)</f>
        <v>0</v>
      </c>
      <c r="BH276" s="240">
        <f>IF(N276="sníž. přenesená",J276,0)</f>
        <v>0</v>
      </c>
      <c r="BI276" s="240">
        <f>IF(N276="nulová",J276,0)</f>
        <v>0</v>
      </c>
      <c r="BJ276" s="18" t="s">
        <v>89</v>
      </c>
      <c r="BK276" s="240">
        <f>ROUND(I276*H276,2)</f>
        <v>0</v>
      </c>
      <c r="BL276" s="18" t="s">
        <v>334</v>
      </c>
      <c r="BM276" s="239" t="s">
        <v>421</v>
      </c>
    </row>
    <row r="277" s="2" customFormat="1">
      <c r="A277" s="39"/>
      <c r="B277" s="40"/>
      <c r="C277" s="41"/>
      <c r="D277" s="241" t="s">
        <v>158</v>
      </c>
      <c r="E277" s="41"/>
      <c r="F277" s="242" t="s">
        <v>422</v>
      </c>
      <c r="G277" s="41"/>
      <c r="H277" s="41"/>
      <c r="I277" s="243"/>
      <c r="J277" s="41"/>
      <c r="K277" s="41"/>
      <c r="L277" s="45"/>
      <c r="M277" s="244"/>
      <c r="N277" s="245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158</v>
      </c>
      <c r="AU277" s="18" t="s">
        <v>91</v>
      </c>
    </row>
    <row r="278" s="2" customFormat="1">
      <c r="A278" s="39"/>
      <c r="B278" s="40"/>
      <c r="C278" s="41"/>
      <c r="D278" s="251" t="s">
        <v>243</v>
      </c>
      <c r="E278" s="41"/>
      <c r="F278" s="252" t="s">
        <v>423</v>
      </c>
      <c r="G278" s="41"/>
      <c r="H278" s="41"/>
      <c r="I278" s="243"/>
      <c r="J278" s="41"/>
      <c r="K278" s="41"/>
      <c r="L278" s="45"/>
      <c r="M278" s="244"/>
      <c r="N278" s="245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243</v>
      </c>
      <c r="AU278" s="18" t="s">
        <v>91</v>
      </c>
    </row>
    <row r="279" s="13" customFormat="1">
      <c r="A279" s="13"/>
      <c r="B279" s="253"/>
      <c r="C279" s="254"/>
      <c r="D279" s="241" t="s">
        <v>251</v>
      </c>
      <c r="E279" s="255" t="s">
        <v>1</v>
      </c>
      <c r="F279" s="256" t="s">
        <v>270</v>
      </c>
      <c r="G279" s="254"/>
      <c r="H279" s="255" t="s">
        <v>1</v>
      </c>
      <c r="I279" s="257"/>
      <c r="J279" s="254"/>
      <c r="K279" s="254"/>
      <c r="L279" s="258"/>
      <c r="M279" s="259"/>
      <c r="N279" s="260"/>
      <c r="O279" s="260"/>
      <c r="P279" s="260"/>
      <c r="Q279" s="260"/>
      <c r="R279" s="260"/>
      <c r="S279" s="260"/>
      <c r="T279" s="26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2" t="s">
        <v>251</v>
      </c>
      <c r="AU279" s="262" t="s">
        <v>91</v>
      </c>
      <c r="AV279" s="13" t="s">
        <v>89</v>
      </c>
      <c r="AW279" s="13" t="s">
        <v>37</v>
      </c>
      <c r="AX279" s="13" t="s">
        <v>82</v>
      </c>
      <c r="AY279" s="262" t="s">
        <v>150</v>
      </c>
    </row>
    <row r="280" s="14" customFormat="1">
      <c r="A280" s="14"/>
      <c r="B280" s="263"/>
      <c r="C280" s="264"/>
      <c r="D280" s="241" t="s">
        <v>251</v>
      </c>
      <c r="E280" s="265" t="s">
        <v>1</v>
      </c>
      <c r="F280" s="266" t="s">
        <v>424</v>
      </c>
      <c r="G280" s="264"/>
      <c r="H280" s="267">
        <v>285.48000000000002</v>
      </c>
      <c r="I280" s="268"/>
      <c r="J280" s="264"/>
      <c r="K280" s="264"/>
      <c r="L280" s="269"/>
      <c r="M280" s="270"/>
      <c r="N280" s="271"/>
      <c r="O280" s="271"/>
      <c r="P280" s="271"/>
      <c r="Q280" s="271"/>
      <c r="R280" s="271"/>
      <c r="S280" s="271"/>
      <c r="T280" s="27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3" t="s">
        <v>251</v>
      </c>
      <c r="AU280" s="273" t="s">
        <v>91</v>
      </c>
      <c r="AV280" s="14" t="s">
        <v>91</v>
      </c>
      <c r="AW280" s="14" t="s">
        <v>37</v>
      </c>
      <c r="AX280" s="14" t="s">
        <v>82</v>
      </c>
      <c r="AY280" s="273" t="s">
        <v>150</v>
      </c>
    </row>
    <row r="281" s="15" customFormat="1">
      <c r="A281" s="15"/>
      <c r="B281" s="274"/>
      <c r="C281" s="275"/>
      <c r="D281" s="241" t="s">
        <v>251</v>
      </c>
      <c r="E281" s="276" t="s">
        <v>1</v>
      </c>
      <c r="F281" s="277" t="s">
        <v>255</v>
      </c>
      <c r="G281" s="275"/>
      <c r="H281" s="278">
        <v>285.48000000000002</v>
      </c>
      <c r="I281" s="279"/>
      <c r="J281" s="275"/>
      <c r="K281" s="275"/>
      <c r="L281" s="280"/>
      <c r="M281" s="281"/>
      <c r="N281" s="282"/>
      <c r="O281" s="282"/>
      <c r="P281" s="282"/>
      <c r="Q281" s="282"/>
      <c r="R281" s="282"/>
      <c r="S281" s="282"/>
      <c r="T281" s="283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84" t="s">
        <v>251</v>
      </c>
      <c r="AU281" s="284" t="s">
        <v>91</v>
      </c>
      <c r="AV281" s="15" t="s">
        <v>149</v>
      </c>
      <c r="AW281" s="15" t="s">
        <v>37</v>
      </c>
      <c r="AX281" s="15" t="s">
        <v>89</v>
      </c>
      <c r="AY281" s="284" t="s">
        <v>150</v>
      </c>
    </row>
    <row r="282" s="12" customFormat="1" ht="22.8" customHeight="1">
      <c r="A282" s="12"/>
      <c r="B282" s="212"/>
      <c r="C282" s="213"/>
      <c r="D282" s="214" t="s">
        <v>81</v>
      </c>
      <c r="E282" s="226" t="s">
        <v>425</v>
      </c>
      <c r="F282" s="226" t="s">
        <v>426</v>
      </c>
      <c r="G282" s="213"/>
      <c r="H282" s="213"/>
      <c r="I282" s="216"/>
      <c r="J282" s="227">
        <f>BK282</f>
        <v>0</v>
      </c>
      <c r="K282" s="213"/>
      <c r="L282" s="218"/>
      <c r="M282" s="219"/>
      <c r="N282" s="220"/>
      <c r="O282" s="220"/>
      <c r="P282" s="221">
        <f>P283</f>
        <v>0</v>
      </c>
      <c r="Q282" s="220"/>
      <c r="R282" s="221">
        <f>R283</f>
        <v>0</v>
      </c>
      <c r="S282" s="220"/>
      <c r="T282" s="222">
        <f>T283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23" t="s">
        <v>91</v>
      </c>
      <c r="AT282" s="224" t="s">
        <v>81</v>
      </c>
      <c r="AU282" s="224" t="s">
        <v>89</v>
      </c>
      <c r="AY282" s="223" t="s">
        <v>150</v>
      </c>
      <c r="BK282" s="225">
        <f>BK283</f>
        <v>0</v>
      </c>
    </row>
    <row r="283" s="2" customFormat="1" ht="24.15" customHeight="1">
      <c r="A283" s="39"/>
      <c r="B283" s="40"/>
      <c r="C283" s="228" t="s">
        <v>427</v>
      </c>
      <c r="D283" s="228" t="s">
        <v>153</v>
      </c>
      <c r="E283" s="229" t="s">
        <v>428</v>
      </c>
      <c r="F283" s="230" t="s">
        <v>429</v>
      </c>
      <c r="G283" s="231" t="s">
        <v>393</v>
      </c>
      <c r="H283" s="232">
        <v>1</v>
      </c>
      <c r="I283" s="233"/>
      <c r="J283" s="234">
        <f>ROUND(I283*H283,2)</f>
        <v>0</v>
      </c>
      <c r="K283" s="230" t="s">
        <v>1</v>
      </c>
      <c r="L283" s="45"/>
      <c r="M283" s="285" t="s">
        <v>1</v>
      </c>
      <c r="N283" s="286" t="s">
        <v>47</v>
      </c>
      <c r="O283" s="248"/>
      <c r="P283" s="287">
        <f>O283*H283</f>
        <v>0</v>
      </c>
      <c r="Q283" s="287">
        <v>0</v>
      </c>
      <c r="R283" s="287">
        <f>Q283*H283</f>
        <v>0</v>
      </c>
      <c r="S283" s="287">
        <v>0</v>
      </c>
      <c r="T283" s="288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9" t="s">
        <v>334</v>
      </c>
      <c r="AT283" s="239" t="s">
        <v>153</v>
      </c>
      <c r="AU283" s="239" t="s">
        <v>91</v>
      </c>
      <c r="AY283" s="18" t="s">
        <v>150</v>
      </c>
      <c r="BE283" s="240">
        <f>IF(N283="základní",J283,0)</f>
        <v>0</v>
      </c>
      <c r="BF283" s="240">
        <f>IF(N283="snížená",J283,0)</f>
        <v>0</v>
      </c>
      <c r="BG283" s="240">
        <f>IF(N283="zákl. přenesená",J283,0)</f>
        <v>0</v>
      </c>
      <c r="BH283" s="240">
        <f>IF(N283="sníž. přenesená",J283,0)</f>
        <v>0</v>
      </c>
      <c r="BI283" s="240">
        <f>IF(N283="nulová",J283,0)</f>
        <v>0</v>
      </c>
      <c r="BJ283" s="18" t="s">
        <v>89</v>
      </c>
      <c r="BK283" s="240">
        <f>ROUND(I283*H283,2)</f>
        <v>0</v>
      </c>
      <c r="BL283" s="18" t="s">
        <v>334</v>
      </c>
      <c r="BM283" s="239" t="s">
        <v>430</v>
      </c>
    </row>
    <row r="284" s="2" customFormat="1" ht="6.96" customHeight="1">
      <c r="A284" s="39"/>
      <c r="B284" s="67"/>
      <c r="C284" s="68"/>
      <c r="D284" s="68"/>
      <c r="E284" s="68"/>
      <c r="F284" s="68"/>
      <c r="G284" s="68"/>
      <c r="H284" s="68"/>
      <c r="I284" s="68"/>
      <c r="J284" s="68"/>
      <c r="K284" s="68"/>
      <c r="L284" s="45"/>
      <c r="M284" s="39"/>
      <c r="O284" s="39"/>
      <c r="P284" s="39"/>
      <c r="Q284" s="39"/>
      <c r="R284" s="39"/>
      <c r="S284" s="39"/>
      <c r="T284" s="39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</row>
  </sheetData>
  <sheetProtection sheet="1" autoFilter="0" formatColumns="0" formatRows="0" objects="1" scenarios="1" spinCount="100000" saltValue="XjZjYAbZtZ3I+KRovihahrVlVxygT5KesUUP+/wQdTPLxkJ3m1+FUF2uctqAXx5SO8cIOKdqmKBKgl8c7FeIfw==" hashValue="3MBd78uY2IbnuSIZJTJtViSHTbgF+Fces9so728zDugC2zbmFRctf74PqPPaD3ibTAzdl5f1wOx/7i7+TRe+mg==" algorithmName="SHA-512" password="CC35"/>
  <autoFilter ref="C136:K28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3:H123"/>
    <mergeCell ref="E127:H127"/>
    <mergeCell ref="E125:H125"/>
    <mergeCell ref="E129:H129"/>
    <mergeCell ref="L2:V2"/>
  </mergeCells>
  <hyperlinks>
    <hyperlink ref="F142" r:id="rId1" display="https://podminky.urs.cz/item/CS_URS_2024_01/619991005"/>
    <hyperlink ref="F146" r:id="rId2" display="https://podminky.urs.cz/item/CS_URS_2024_01/949101111"/>
    <hyperlink ref="F153" r:id="rId3" display="https://podminky.urs.cz/item/CS_URS_2024_01/949101112"/>
    <hyperlink ref="F160" r:id="rId4" display="https://podminky.urs.cz/item/CS_URS_2024_01/962032231"/>
    <hyperlink ref="F169" r:id="rId5" display="https://podminky.urs.cz/item/CS_URS_2024_01/965042241"/>
    <hyperlink ref="F176" r:id="rId6" display="https://podminky.urs.cz/item/CS_URS_2024_01/966080103"/>
    <hyperlink ref="F184" r:id="rId7" display="https://podminky.urs.cz/item/CS_URS_2024_01/997013119"/>
    <hyperlink ref="F187" r:id="rId8" display="https://podminky.urs.cz/item/CS_URS_2024_01/997013501"/>
    <hyperlink ref="F190" r:id="rId9" display="https://podminky.urs.cz/item/CS_URS_2024_01/997013509"/>
    <hyperlink ref="F195" r:id="rId10" display="https://podminky.urs.cz/item/CS_URS_2024_01/997013609"/>
    <hyperlink ref="F201" r:id="rId11" display="https://podminky.urs.cz/item/CS_URS_2024_01/997013814"/>
    <hyperlink ref="F213" r:id="rId12" display="https://podminky.urs.cz/item/CS_URS_2024_01/712363823"/>
    <hyperlink ref="F220" r:id="rId13" display="https://podminky.urs.cz/item/CS_URS_2024_01/712861803"/>
    <hyperlink ref="F225" r:id="rId14" display="https://podminky.urs.cz/item/CS_URS_2024_01/712331801"/>
    <hyperlink ref="F232" r:id="rId15" display="https://podminky.urs.cz/item/CS_URS_2024_01/712340831"/>
    <hyperlink ref="F234" r:id="rId16" display="https://podminky.urs.cz/item/CS_URS_2024_01/712800843"/>
    <hyperlink ref="F237" r:id="rId17" display="https://podminky.urs.cz/item/CS_URS_2024_01/712300854"/>
    <hyperlink ref="F244" r:id="rId18" display="https://podminky.urs.cz/item/CS_URS_2024_01/713130841"/>
    <hyperlink ref="F250" r:id="rId19" display="https://podminky.urs.cz/item/CS_URS_2024_01/713140851"/>
    <hyperlink ref="F258" r:id="rId20" display="https://podminky.urs.cz/item/CS_URS_2024_01/721210824"/>
    <hyperlink ref="F262" r:id="rId21" display="https://podminky.urs.cz/item/CS_URS_2024_01/763431802"/>
    <hyperlink ref="F270" r:id="rId22" display="https://podminky.urs.cz/item/CS_URS_2024_01/764002841"/>
    <hyperlink ref="F278" r:id="rId23" display="https://podminky.urs.cz/item/CS_URS_2024_01/765192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91</v>
      </c>
    </row>
    <row r="4" s="1" customFormat="1" ht="24.96" customHeight="1">
      <c r="B4" s="21"/>
      <c r="D4" s="150" t="s">
        <v>122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Nemocnice Jihlava - oprava střešního pláště interního pavilonu</v>
      </c>
      <c r="F7" s="152"/>
      <c r="G7" s="152"/>
      <c r="H7" s="152"/>
      <c r="L7" s="21"/>
    </row>
    <row r="8">
      <c r="B8" s="21"/>
      <c r="D8" s="152" t="s">
        <v>123</v>
      </c>
      <c r="L8" s="21"/>
    </row>
    <row r="9" s="1" customFormat="1" ht="16.5" customHeight="1">
      <c r="B9" s="21"/>
      <c r="E9" s="153" t="s">
        <v>216</v>
      </c>
      <c r="F9" s="1"/>
      <c r="G9" s="1"/>
      <c r="H9" s="1"/>
      <c r="L9" s="21"/>
    </row>
    <row r="10" s="1" customFormat="1" ht="12" customHeight="1">
      <c r="B10" s="21"/>
      <c r="D10" s="152" t="s">
        <v>125</v>
      </c>
      <c r="L10" s="21"/>
    </row>
    <row r="11" s="2" customFormat="1" ht="16.5" customHeight="1">
      <c r="A11" s="39"/>
      <c r="B11" s="45"/>
      <c r="C11" s="39"/>
      <c r="D11" s="39"/>
      <c r="E11" s="164" t="s">
        <v>217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218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431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19</v>
      </c>
      <c r="G15" s="39"/>
      <c r="H15" s="39"/>
      <c r="I15" s="152" t="s">
        <v>20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21</v>
      </c>
      <c r="E16" s="39"/>
      <c r="F16" s="142" t="s">
        <v>22</v>
      </c>
      <c r="G16" s="39"/>
      <c r="H16" s="39"/>
      <c r="I16" s="152" t="s">
        <v>23</v>
      </c>
      <c r="J16" s="155" t="str">
        <f>'Rekapitulace stavby'!AN8</f>
        <v>4. 7. 2024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25</v>
      </c>
      <c r="E18" s="39"/>
      <c r="F18" s="39"/>
      <c r="G18" s="39"/>
      <c r="H18" s="39"/>
      <c r="I18" s="152" t="s">
        <v>26</v>
      </c>
      <c r="J18" s="142" t="s">
        <v>27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28</v>
      </c>
      <c r="F19" s="39"/>
      <c r="G19" s="39"/>
      <c r="H19" s="39"/>
      <c r="I19" s="152" t="s">
        <v>29</v>
      </c>
      <c r="J19" s="142" t="s">
        <v>30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31</v>
      </c>
      <c r="E21" s="39"/>
      <c r="F21" s="39"/>
      <c r="G21" s="39"/>
      <c r="H21" s="39"/>
      <c r="I21" s="152" t="s">
        <v>26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29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33</v>
      </c>
      <c r="E24" s="39"/>
      <c r="F24" s="39"/>
      <c r="G24" s="39"/>
      <c r="H24" s="39"/>
      <c r="I24" s="152" t="s">
        <v>26</v>
      </c>
      <c r="J24" s="142" t="s">
        <v>34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35</v>
      </c>
      <c r="F25" s="39"/>
      <c r="G25" s="39"/>
      <c r="H25" s="39"/>
      <c r="I25" s="152" t="s">
        <v>29</v>
      </c>
      <c r="J25" s="142" t="s">
        <v>36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38</v>
      </c>
      <c r="E27" s="39"/>
      <c r="F27" s="39"/>
      <c r="G27" s="39"/>
      <c r="H27" s="39"/>
      <c r="I27" s="152" t="s">
        <v>26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29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40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214.5" customHeight="1">
      <c r="A31" s="156"/>
      <c r="B31" s="157"/>
      <c r="C31" s="156"/>
      <c r="D31" s="156"/>
      <c r="E31" s="158" t="s">
        <v>432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42</v>
      </c>
      <c r="E34" s="39"/>
      <c r="F34" s="39"/>
      <c r="G34" s="39"/>
      <c r="H34" s="39"/>
      <c r="I34" s="39"/>
      <c r="J34" s="162">
        <f>ROUND(J138,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44</v>
      </c>
      <c r="G36" s="39"/>
      <c r="H36" s="39"/>
      <c r="I36" s="163" t="s">
        <v>43</v>
      </c>
      <c r="J36" s="163" t="s">
        <v>45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46</v>
      </c>
      <c r="E37" s="152" t="s">
        <v>47</v>
      </c>
      <c r="F37" s="165">
        <f>ROUND((SUM(BE138:BE529)),  2)</f>
        <v>0</v>
      </c>
      <c r="G37" s="39"/>
      <c r="H37" s="39"/>
      <c r="I37" s="166">
        <v>0.20999999999999999</v>
      </c>
      <c r="J37" s="165">
        <f>ROUND(((SUM(BE138:BE529))*I37),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48</v>
      </c>
      <c r="F38" s="165">
        <f>ROUND((SUM(BF138:BF529)),  2)</f>
        <v>0</v>
      </c>
      <c r="G38" s="39"/>
      <c r="H38" s="39"/>
      <c r="I38" s="166">
        <v>0.12</v>
      </c>
      <c r="J38" s="165">
        <f>ROUND(((SUM(BF138:BF529))*I38),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49</v>
      </c>
      <c r="F39" s="165">
        <f>ROUND((SUM(BG138:BG529)),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50</v>
      </c>
      <c r="F40" s="165">
        <f>ROUND((SUM(BH138:BH529)),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51</v>
      </c>
      <c r="F41" s="165">
        <f>ROUND((SUM(BI138:BI529)),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52</v>
      </c>
      <c r="E43" s="169"/>
      <c r="F43" s="169"/>
      <c r="G43" s="170" t="s">
        <v>53</v>
      </c>
      <c r="H43" s="171" t="s">
        <v>54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55</v>
      </c>
      <c r="E50" s="175"/>
      <c r="F50" s="175"/>
      <c r="G50" s="174" t="s">
        <v>56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57</v>
      </c>
      <c r="E61" s="177"/>
      <c r="F61" s="178" t="s">
        <v>58</v>
      </c>
      <c r="G61" s="176" t="s">
        <v>57</v>
      </c>
      <c r="H61" s="177"/>
      <c r="I61" s="177"/>
      <c r="J61" s="179" t="s">
        <v>58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59</v>
      </c>
      <c r="E65" s="180"/>
      <c r="F65" s="180"/>
      <c r="G65" s="174" t="s">
        <v>60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57</v>
      </c>
      <c r="E76" s="177"/>
      <c r="F76" s="178" t="s">
        <v>58</v>
      </c>
      <c r="G76" s="176" t="s">
        <v>57</v>
      </c>
      <c r="H76" s="177"/>
      <c r="I76" s="177"/>
      <c r="J76" s="179" t="s">
        <v>58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Nemocnice Jihlava - oprava střešního pláště interního pavilonu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216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125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250" t="s">
        <v>217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218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01-01 - Architektonicko - stavební řešení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21</v>
      </c>
      <c r="D93" s="41"/>
      <c r="E93" s="41"/>
      <c r="F93" s="28" t="str">
        <f>F16</f>
        <v>město Jihlava, areál Nemocnice Jihlava</v>
      </c>
      <c r="G93" s="41"/>
      <c r="H93" s="41"/>
      <c r="I93" s="33" t="s">
        <v>23</v>
      </c>
      <c r="J93" s="80" t="str">
        <f>IF(J16="","",J16)</f>
        <v>4. 7. 2024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25.65" customHeight="1">
      <c r="A95" s="39"/>
      <c r="B95" s="40"/>
      <c r="C95" s="33" t="s">
        <v>25</v>
      </c>
      <c r="D95" s="41"/>
      <c r="E95" s="41"/>
      <c r="F95" s="28" t="str">
        <f>E19</f>
        <v>Kraj Vysočina</v>
      </c>
      <c r="G95" s="41"/>
      <c r="H95" s="41"/>
      <c r="I95" s="33" t="s">
        <v>33</v>
      </c>
      <c r="J95" s="37" t="str">
        <f>E25</f>
        <v>PROJEKT CENTRUM NOVA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31</v>
      </c>
      <c r="D96" s="41"/>
      <c r="E96" s="41"/>
      <c r="F96" s="28" t="str">
        <f>IF(E22="","",E22)</f>
        <v>Vyplň údaj</v>
      </c>
      <c r="G96" s="41"/>
      <c r="H96" s="41"/>
      <c r="I96" s="33" t="s">
        <v>38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128</v>
      </c>
      <c r="D98" s="187"/>
      <c r="E98" s="187"/>
      <c r="F98" s="187"/>
      <c r="G98" s="187"/>
      <c r="H98" s="187"/>
      <c r="I98" s="187"/>
      <c r="J98" s="188" t="s">
        <v>129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130</v>
      </c>
      <c r="D100" s="41"/>
      <c r="E100" s="41"/>
      <c r="F100" s="41"/>
      <c r="G100" s="41"/>
      <c r="H100" s="41"/>
      <c r="I100" s="41"/>
      <c r="J100" s="111">
        <f>J138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131</v>
      </c>
    </row>
    <row r="101" s="9" customFormat="1" ht="24.96" customHeight="1">
      <c r="A101" s="9"/>
      <c r="B101" s="190"/>
      <c r="C101" s="191"/>
      <c r="D101" s="192" t="s">
        <v>221</v>
      </c>
      <c r="E101" s="193"/>
      <c r="F101" s="193"/>
      <c r="G101" s="193"/>
      <c r="H101" s="193"/>
      <c r="I101" s="193"/>
      <c r="J101" s="194">
        <f>J139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6"/>
      <c r="C102" s="134"/>
      <c r="D102" s="197" t="s">
        <v>433</v>
      </c>
      <c r="E102" s="198"/>
      <c r="F102" s="198"/>
      <c r="G102" s="198"/>
      <c r="H102" s="198"/>
      <c r="I102" s="198"/>
      <c r="J102" s="199">
        <f>J140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434</v>
      </c>
      <c r="E103" s="198"/>
      <c r="F103" s="198"/>
      <c r="G103" s="198"/>
      <c r="H103" s="198"/>
      <c r="I103" s="198"/>
      <c r="J103" s="199">
        <f>J162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4"/>
      <c r="D104" s="197" t="s">
        <v>222</v>
      </c>
      <c r="E104" s="198"/>
      <c r="F104" s="198"/>
      <c r="G104" s="198"/>
      <c r="H104" s="198"/>
      <c r="I104" s="198"/>
      <c r="J104" s="199">
        <f>J198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34"/>
      <c r="D105" s="197" t="s">
        <v>223</v>
      </c>
      <c r="E105" s="198"/>
      <c r="F105" s="198"/>
      <c r="G105" s="198"/>
      <c r="H105" s="198"/>
      <c r="I105" s="198"/>
      <c r="J105" s="199">
        <f>J254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34"/>
      <c r="D106" s="197" t="s">
        <v>225</v>
      </c>
      <c r="E106" s="198"/>
      <c r="F106" s="198"/>
      <c r="G106" s="198"/>
      <c r="H106" s="198"/>
      <c r="I106" s="198"/>
      <c r="J106" s="199">
        <f>J280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0"/>
      <c r="C107" s="191"/>
      <c r="D107" s="192" t="s">
        <v>226</v>
      </c>
      <c r="E107" s="193"/>
      <c r="F107" s="193"/>
      <c r="G107" s="193"/>
      <c r="H107" s="193"/>
      <c r="I107" s="193"/>
      <c r="J107" s="194">
        <f>J285</f>
        <v>0</v>
      </c>
      <c r="K107" s="191"/>
      <c r="L107" s="19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6"/>
      <c r="C108" s="134"/>
      <c r="D108" s="197" t="s">
        <v>227</v>
      </c>
      <c r="E108" s="198"/>
      <c r="F108" s="198"/>
      <c r="G108" s="198"/>
      <c r="H108" s="198"/>
      <c r="I108" s="198"/>
      <c r="J108" s="199">
        <f>J286</f>
        <v>0</v>
      </c>
      <c r="K108" s="134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34"/>
      <c r="D109" s="197" t="s">
        <v>228</v>
      </c>
      <c r="E109" s="198"/>
      <c r="F109" s="198"/>
      <c r="G109" s="198"/>
      <c r="H109" s="198"/>
      <c r="I109" s="198"/>
      <c r="J109" s="199">
        <f>J406</f>
        <v>0</v>
      </c>
      <c r="K109" s="134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34"/>
      <c r="D110" s="197" t="s">
        <v>229</v>
      </c>
      <c r="E110" s="198"/>
      <c r="F110" s="198"/>
      <c r="G110" s="198"/>
      <c r="H110" s="198"/>
      <c r="I110" s="198"/>
      <c r="J110" s="199">
        <f>J462</f>
        <v>0</v>
      </c>
      <c r="K110" s="134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34"/>
      <c r="D111" s="197" t="s">
        <v>435</v>
      </c>
      <c r="E111" s="198"/>
      <c r="F111" s="198"/>
      <c r="G111" s="198"/>
      <c r="H111" s="198"/>
      <c r="I111" s="198"/>
      <c r="J111" s="199">
        <f>J479</f>
        <v>0</v>
      </c>
      <c r="K111" s="134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6"/>
      <c r="C112" s="134"/>
      <c r="D112" s="197" t="s">
        <v>230</v>
      </c>
      <c r="E112" s="198"/>
      <c r="F112" s="198"/>
      <c r="G112" s="198"/>
      <c r="H112" s="198"/>
      <c r="I112" s="198"/>
      <c r="J112" s="199">
        <f>J494</f>
        <v>0</v>
      </c>
      <c r="K112" s="134"/>
      <c r="L112" s="20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6"/>
      <c r="C113" s="134"/>
      <c r="D113" s="197" t="s">
        <v>436</v>
      </c>
      <c r="E113" s="198"/>
      <c r="F113" s="198"/>
      <c r="G113" s="198"/>
      <c r="H113" s="198"/>
      <c r="I113" s="198"/>
      <c r="J113" s="199">
        <f>J514</f>
        <v>0</v>
      </c>
      <c r="K113" s="134"/>
      <c r="L113" s="20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6"/>
      <c r="C114" s="134"/>
      <c r="D114" s="197" t="s">
        <v>233</v>
      </c>
      <c r="E114" s="198"/>
      <c r="F114" s="198"/>
      <c r="G114" s="198"/>
      <c r="H114" s="198"/>
      <c r="I114" s="198"/>
      <c r="J114" s="199">
        <f>J517</f>
        <v>0</v>
      </c>
      <c r="K114" s="134"/>
      <c r="L114" s="20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134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85" t="str">
        <f>E7</f>
        <v>Nemocnice Jihlava - oprava střešního pláště interního pavilonu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" customFormat="1" ht="12" customHeight="1">
      <c r="B125" s="22"/>
      <c r="C125" s="33" t="s">
        <v>123</v>
      </c>
      <c r="D125" s="23"/>
      <c r="E125" s="23"/>
      <c r="F125" s="23"/>
      <c r="G125" s="23"/>
      <c r="H125" s="23"/>
      <c r="I125" s="23"/>
      <c r="J125" s="23"/>
      <c r="K125" s="23"/>
      <c r="L125" s="21"/>
    </row>
    <row r="126" s="1" customFormat="1" ht="16.5" customHeight="1">
      <c r="B126" s="22"/>
      <c r="C126" s="23"/>
      <c r="D126" s="23"/>
      <c r="E126" s="185" t="s">
        <v>216</v>
      </c>
      <c r="F126" s="23"/>
      <c r="G126" s="23"/>
      <c r="H126" s="23"/>
      <c r="I126" s="23"/>
      <c r="J126" s="23"/>
      <c r="K126" s="23"/>
      <c r="L126" s="21"/>
    </row>
    <row r="127" s="1" customFormat="1" ht="12" customHeight="1">
      <c r="B127" s="22"/>
      <c r="C127" s="33" t="s">
        <v>125</v>
      </c>
      <c r="D127" s="23"/>
      <c r="E127" s="23"/>
      <c r="F127" s="23"/>
      <c r="G127" s="23"/>
      <c r="H127" s="23"/>
      <c r="I127" s="23"/>
      <c r="J127" s="23"/>
      <c r="K127" s="23"/>
      <c r="L127" s="21"/>
    </row>
    <row r="128" s="2" customFormat="1" ht="16.5" customHeight="1">
      <c r="A128" s="39"/>
      <c r="B128" s="40"/>
      <c r="C128" s="41"/>
      <c r="D128" s="41"/>
      <c r="E128" s="250" t="s">
        <v>217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218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77" t="str">
        <f>E13</f>
        <v>01-01 - Architektonicko - stavební řešení</v>
      </c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21</v>
      </c>
      <c r="D132" s="41"/>
      <c r="E132" s="41"/>
      <c r="F132" s="28" t="str">
        <f>F16</f>
        <v>město Jihlava, areál Nemocnice Jihlava</v>
      </c>
      <c r="G132" s="41"/>
      <c r="H132" s="41"/>
      <c r="I132" s="33" t="s">
        <v>23</v>
      </c>
      <c r="J132" s="80" t="str">
        <f>IF(J16="","",J16)</f>
        <v>4. 7. 2024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25.65" customHeight="1">
      <c r="A134" s="39"/>
      <c r="B134" s="40"/>
      <c r="C134" s="33" t="s">
        <v>25</v>
      </c>
      <c r="D134" s="41"/>
      <c r="E134" s="41"/>
      <c r="F134" s="28" t="str">
        <f>E19</f>
        <v>Kraj Vysočina</v>
      </c>
      <c r="G134" s="41"/>
      <c r="H134" s="41"/>
      <c r="I134" s="33" t="s">
        <v>33</v>
      </c>
      <c r="J134" s="37" t="str">
        <f>E25</f>
        <v>PROJEKT CENTRUM NOVA s.r.o.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31</v>
      </c>
      <c r="D135" s="41"/>
      <c r="E135" s="41"/>
      <c r="F135" s="28" t="str">
        <f>IF(E22="","",E22)</f>
        <v>Vyplň údaj</v>
      </c>
      <c r="G135" s="41"/>
      <c r="H135" s="41"/>
      <c r="I135" s="33" t="s">
        <v>38</v>
      </c>
      <c r="J135" s="37" t="str">
        <f>E28</f>
        <v xml:space="preserve"> 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0.32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1" customFormat="1" ht="29.28" customHeight="1">
      <c r="A137" s="201"/>
      <c r="B137" s="202"/>
      <c r="C137" s="203" t="s">
        <v>135</v>
      </c>
      <c r="D137" s="204" t="s">
        <v>67</v>
      </c>
      <c r="E137" s="204" t="s">
        <v>63</v>
      </c>
      <c r="F137" s="204" t="s">
        <v>64</v>
      </c>
      <c r="G137" s="204" t="s">
        <v>136</v>
      </c>
      <c r="H137" s="204" t="s">
        <v>137</v>
      </c>
      <c r="I137" s="204" t="s">
        <v>138</v>
      </c>
      <c r="J137" s="204" t="s">
        <v>129</v>
      </c>
      <c r="K137" s="205" t="s">
        <v>139</v>
      </c>
      <c r="L137" s="206"/>
      <c r="M137" s="101" t="s">
        <v>1</v>
      </c>
      <c r="N137" s="102" t="s">
        <v>46</v>
      </c>
      <c r="O137" s="102" t="s">
        <v>140</v>
      </c>
      <c r="P137" s="102" t="s">
        <v>141</v>
      </c>
      <c r="Q137" s="102" t="s">
        <v>142</v>
      </c>
      <c r="R137" s="102" t="s">
        <v>143</v>
      </c>
      <c r="S137" s="102" t="s">
        <v>144</v>
      </c>
      <c r="T137" s="103" t="s">
        <v>145</v>
      </c>
      <c r="U137" s="201"/>
      <c r="V137" s="201"/>
      <c r="W137" s="201"/>
      <c r="X137" s="201"/>
      <c r="Y137" s="201"/>
      <c r="Z137" s="201"/>
      <c r="AA137" s="201"/>
      <c r="AB137" s="201"/>
      <c r="AC137" s="201"/>
      <c r="AD137" s="201"/>
      <c r="AE137" s="201"/>
    </row>
    <row r="138" s="2" customFormat="1" ht="22.8" customHeight="1">
      <c r="A138" s="39"/>
      <c r="B138" s="40"/>
      <c r="C138" s="108" t="s">
        <v>146</v>
      </c>
      <c r="D138" s="41"/>
      <c r="E138" s="41"/>
      <c r="F138" s="41"/>
      <c r="G138" s="41"/>
      <c r="H138" s="41"/>
      <c r="I138" s="41"/>
      <c r="J138" s="207">
        <f>BK138</f>
        <v>0</v>
      </c>
      <c r="K138" s="41"/>
      <c r="L138" s="45"/>
      <c r="M138" s="104"/>
      <c r="N138" s="208"/>
      <c r="O138" s="105"/>
      <c r="P138" s="209">
        <f>P139+P285</f>
        <v>0</v>
      </c>
      <c r="Q138" s="105"/>
      <c r="R138" s="209">
        <f>R139+R285</f>
        <v>64.126830650000002</v>
      </c>
      <c r="S138" s="105"/>
      <c r="T138" s="210">
        <f>T139+T285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81</v>
      </c>
      <c r="AU138" s="18" t="s">
        <v>131</v>
      </c>
      <c r="BK138" s="211">
        <f>BK139+BK285</f>
        <v>0</v>
      </c>
    </row>
    <row r="139" s="12" customFormat="1" ht="25.92" customHeight="1">
      <c r="A139" s="12"/>
      <c r="B139" s="212"/>
      <c r="C139" s="213"/>
      <c r="D139" s="214" t="s">
        <v>81</v>
      </c>
      <c r="E139" s="215" t="s">
        <v>234</v>
      </c>
      <c r="F139" s="215" t="s">
        <v>235</v>
      </c>
      <c r="G139" s="213"/>
      <c r="H139" s="213"/>
      <c r="I139" s="216"/>
      <c r="J139" s="217">
        <f>BK139</f>
        <v>0</v>
      </c>
      <c r="K139" s="213"/>
      <c r="L139" s="218"/>
      <c r="M139" s="219"/>
      <c r="N139" s="220"/>
      <c r="O139" s="220"/>
      <c r="P139" s="221">
        <f>P140+P162+P198+P254+P280</f>
        <v>0</v>
      </c>
      <c r="Q139" s="220"/>
      <c r="R139" s="221">
        <f>R140+R162+R198+R254+R280</f>
        <v>58.067363410000006</v>
      </c>
      <c r="S139" s="220"/>
      <c r="T139" s="222">
        <f>T140+T162+T198+T254+T280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3" t="s">
        <v>89</v>
      </c>
      <c r="AT139" s="224" t="s">
        <v>81</v>
      </c>
      <c r="AU139" s="224" t="s">
        <v>82</v>
      </c>
      <c r="AY139" s="223" t="s">
        <v>150</v>
      </c>
      <c r="BK139" s="225">
        <f>BK140+BK162+BK198+BK254+BK280</f>
        <v>0</v>
      </c>
    </row>
    <row r="140" s="12" customFormat="1" ht="22.8" customHeight="1">
      <c r="A140" s="12"/>
      <c r="B140" s="212"/>
      <c r="C140" s="213"/>
      <c r="D140" s="214" t="s">
        <v>81</v>
      </c>
      <c r="E140" s="226" t="s">
        <v>104</v>
      </c>
      <c r="F140" s="226" t="s">
        <v>437</v>
      </c>
      <c r="G140" s="213"/>
      <c r="H140" s="213"/>
      <c r="I140" s="216"/>
      <c r="J140" s="227">
        <f>BK140</f>
        <v>0</v>
      </c>
      <c r="K140" s="213"/>
      <c r="L140" s="218"/>
      <c r="M140" s="219"/>
      <c r="N140" s="220"/>
      <c r="O140" s="220"/>
      <c r="P140" s="221">
        <f>SUM(P141:P161)</f>
        <v>0</v>
      </c>
      <c r="Q140" s="220"/>
      <c r="R140" s="221">
        <f>SUM(R141:R161)</f>
        <v>11.931875000000002</v>
      </c>
      <c r="S140" s="220"/>
      <c r="T140" s="222">
        <f>SUM(T141:T161)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3" t="s">
        <v>89</v>
      </c>
      <c r="AT140" s="224" t="s">
        <v>81</v>
      </c>
      <c r="AU140" s="224" t="s">
        <v>89</v>
      </c>
      <c r="AY140" s="223" t="s">
        <v>150</v>
      </c>
      <c r="BK140" s="225">
        <f>SUM(BK141:BK161)</f>
        <v>0</v>
      </c>
    </row>
    <row r="141" s="2" customFormat="1" ht="24.15" customHeight="1">
      <c r="A141" s="39"/>
      <c r="B141" s="40"/>
      <c r="C141" s="228" t="s">
        <v>89</v>
      </c>
      <c r="D141" s="228" t="s">
        <v>153</v>
      </c>
      <c r="E141" s="229" t="s">
        <v>438</v>
      </c>
      <c r="F141" s="230" t="s">
        <v>439</v>
      </c>
      <c r="G141" s="231" t="s">
        <v>239</v>
      </c>
      <c r="H141" s="232">
        <v>44.850000000000001</v>
      </c>
      <c r="I141" s="233"/>
      <c r="J141" s="234">
        <f>ROUND(I141*H141,2)</f>
        <v>0</v>
      </c>
      <c r="K141" s="230" t="s">
        <v>240</v>
      </c>
      <c r="L141" s="45"/>
      <c r="M141" s="235" t="s">
        <v>1</v>
      </c>
      <c r="N141" s="236" t="s">
        <v>47</v>
      </c>
      <c r="O141" s="92"/>
      <c r="P141" s="237">
        <f>O141*H141</f>
        <v>0</v>
      </c>
      <c r="Q141" s="237">
        <v>0.18970999999999999</v>
      </c>
      <c r="R141" s="237">
        <f>Q141*H141</f>
        <v>8.5084935000000002</v>
      </c>
      <c r="S141" s="237">
        <v>0</v>
      </c>
      <c r="T141" s="23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9" t="s">
        <v>149</v>
      </c>
      <c r="AT141" s="239" t="s">
        <v>153</v>
      </c>
      <c r="AU141" s="239" t="s">
        <v>91</v>
      </c>
      <c r="AY141" s="18" t="s">
        <v>150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8" t="s">
        <v>89</v>
      </c>
      <c r="BK141" s="240">
        <f>ROUND(I141*H141,2)</f>
        <v>0</v>
      </c>
      <c r="BL141" s="18" t="s">
        <v>149</v>
      </c>
      <c r="BM141" s="239" t="s">
        <v>440</v>
      </c>
    </row>
    <row r="142" s="2" customFormat="1">
      <c r="A142" s="39"/>
      <c r="B142" s="40"/>
      <c r="C142" s="41"/>
      <c r="D142" s="241" t="s">
        <v>158</v>
      </c>
      <c r="E142" s="41"/>
      <c r="F142" s="242" t="s">
        <v>441</v>
      </c>
      <c r="G142" s="41"/>
      <c r="H142" s="41"/>
      <c r="I142" s="243"/>
      <c r="J142" s="41"/>
      <c r="K142" s="41"/>
      <c r="L142" s="45"/>
      <c r="M142" s="244"/>
      <c r="N142" s="245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158</v>
      </c>
      <c r="AU142" s="18" t="s">
        <v>91</v>
      </c>
    </row>
    <row r="143" s="2" customFormat="1">
      <c r="A143" s="39"/>
      <c r="B143" s="40"/>
      <c r="C143" s="41"/>
      <c r="D143" s="251" t="s">
        <v>243</v>
      </c>
      <c r="E143" s="41"/>
      <c r="F143" s="252" t="s">
        <v>442</v>
      </c>
      <c r="G143" s="41"/>
      <c r="H143" s="41"/>
      <c r="I143" s="243"/>
      <c r="J143" s="41"/>
      <c r="K143" s="41"/>
      <c r="L143" s="45"/>
      <c r="M143" s="244"/>
      <c r="N143" s="245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243</v>
      </c>
      <c r="AU143" s="18" t="s">
        <v>91</v>
      </c>
    </row>
    <row r="144" s="13" customFormat="1">
      <c r="A144" s="13"/>
      <c r="B144" s="253"/>
      <c r="C144" s="254"/>
      <c r="D144" s="241" t="s">
        <v>251</v>
      </c>
      <c r="E144" s="255" t="s">
        <v>1</v>
      </c>
      <c r="F144" s="256" t="s">
        <v>443</v>
      </c>
      <c r="G144" s="254"/>
      <c r="H144" s="255" t="s">
        <v>1</v>
      </c>
      <c r="I144" s="257"/>
      <c r="J144" s="254"/>
      <c r="K144" s="254"/>
      <c r="L144" s="258"/>
      <c r="M144" s="259"/>
      <c r="N144" s="260"/>
      <c r="O144" s="260"/>
      <c r="P144" s="260"/>
      <c r="Q144" s="260"/>
      <c r="R144" s="260"/>
      <c r="S144" s="260"/>
      <c r="T144" s="26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2" t="s">
        <v>251</v>
      </c>
      <c r="AU144" s="262" t="s">
        <v>91</v>
      </c>
      <c r="AV144" s="13" t="s">
        <v>89</v>
      </c>
      <c r="AW144" s="13" t="s">
        <v>37</v>
      </c>
      <c r="AX144" s="13" t="s">
        <v>82</v>
      </c>
      <c r="AY144" s="262" t="s">
        <v>150</v>
      </c>
    </row>
    <row r="145" s="14" customFormat="1">
      <c r="A145" s="14"/>
      <c r="B145" s="263"/>
      <c r="C145" s="264"/>
      <c r="D145" s="241" t="s">
        <v>251</v>
      </c>
      <c r="E145" s="265" t="s">
        <v>1</v>
      </c>
      <c r="F145" s="266" t="s">
        <v>444</v>
      </c>
      <c r="G145" s="264"/>
      <c r="H145" s="267">
        <v>44.850000000000001</v>
      </c>
      <c r="I145" s="268"/>
      <c r="J145" s="264"/>
      <c r="K145" s="264"/>
      <c r="L145" s="269"/>
      <c r="M145" s="270"/>
      <c r="N145" s="271"/>
      <c r="O145" s="271"/>
      <c r="P145" s="271"/>
      <c r="Q145" s="271"/>
      <c r="R145" s="271"/>
      <c r="S145" s="271"/>
      <c r="T145" s="27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3" t="s">
        <v>251</v>
      </c>
      <c r="AU145" s="273" t="s">
        <v>91</v>
      </c>
      <c r="AV145" s="14" t="s">
        <v>91</v>
      </c>
      <c r="AW145" s="14" t="s">
        <v>37</v>
      </c>
      <c r="AX145" s="14" t="s">
        <v>82</v>
      </c>
      <c r="AY145" s="273" t="s">
        <v>150</v>
      </c>
    </row>
    <row r="146" s="15" customFormat="1">
      <c r="A146" s="15"/>
      <c r="B146" s="274"/>
      <c r="C146" s="275"/>
      <c r="D146" s="241" t="s">
        <v>251</v>
      </c>
      <c r="E146" s="276" t="s">
        <v>1</v>
      </c>
      <c r="F146" s="277" t="s">
        <v>255</v>
      </c>
      <c r="G146" s="275"/>
      <c r="H146" s="278">
        <v>44.850000000000001</v>
      </c>
      <c r="I146" s="279"/>
      <c r="J146" s="275"/>
      <c r="K146" s="275"/>
      <c r="L146" s="280"/>
      <c r="M146" s="281"/>
      <c r="N146" s="282"/>
      <c r="O146" s="282"/>
      <c r="P146" s="282"/>
      <c r="Q146" s="282"/>
      <c r="R146" s="282"/>
      <c r="S146" s="282"/>
      <c r="T146" s="28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4" t="s">
        <v>251</v>
      </c>
      <c r="AU146" s="284" t="s">
        <v>91</v>
      </c>
      <c r="AV146" s="15" t="s">
        <v>149</v>
      </c>
      <c r="AW146" s="15" t="s">
        <v>37</v>
      </c>
      <c r="AX146" s="15" t="s">
        <v>89</v>
      </c>
      <c r="AY146" s="284" t="s">
        <v>150</v>
      </c>
    </row>
    <row r="147" s="2" customFormat="1" ht="24.15" customHeight="1">
      <c r="A147" s="39"/>
      <c r="B147" s="40"/>
      <c r="C147" s="228" t="s">
        <v>91</v>
      </c>
      <c r="D147" s="228" t="s">
        <v>153</v>
      </c>
      <c r="E147" s="229" t="s">
        <v>445</v>
      </c>
      <c r="F147" s="230" t="s">
        <v>446</v>
      </c>
      <c r="G147" s="231" t="s">
        <v>239</v>
      </c>
      <c r="H147" s="232">
        <v>8.1500000000000004</v>
      </c>
      <c r="I147" s="233"/>
      <c r="J147" s="234">
        <f>ROUND(I147*H147,2)</f>
        <v>0</v>
      </c>
      <c r="K147" s="230" t="s">
        <v>240</v>
      </c>
      <c r="L147" s="45"/>
      <c r="M147" s="235" t="s">
        <v>1</v>
      </c>
      <c r="N147" s="236" t="s">
        <v>47</v>
      </c>
      <c r="O147" s="92"/>
      <c r="P147" s="237">
        <f>O147*H147</f>
        <v>0</v>
      </c>
      <c r="Q147" s="237">
        <v>0.26905000000000001</v>
      </c>
      <c r="R147" s="237">
        <f>Q147*H147</f>
        <v>2.1927575000000004</v>
      </c>
      <c r="S147" s="237">
        <v>0</v>
      </c>
      <c r="T147" s="23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9" t="s">
        <v>149</v>
      </c>
      <c r="AT147" s="239" t="s">
        <v>153</v>
      </c>
      <c r="AU147" s="239" t="s">
        <v>91</v>
      </c>
      <c r="AY147" s="18" t="s">
        <v>150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8" t="s">
        <v>89</v>
      </c>
      <c r="BK147" s="240">
        <f>ROUND(I147*H147,2)</f>
        <v>0</v>
      </c>
      <c r="BL147" s="18" t="s">
        <v>149</v>
      </c>
      <c r="BM147" s="239" t="s">
        <v>447</v>
      </c>
    </row>
    <row r="148" s="2" customFormat="1">
      <c r="A148" s="39"/>
      <c r="B148" s="40"/>
      <c r="C148" s="41"/>
      <c r="D148" s="241" t="s">
        <v>158</v>
      </c>
      <c r="E148" s="41"/>
      <c r="F148" s="242" t="s">
        <v>448</v>
      </c>
      <c r="G148" s="41"/>
      <c r="H148" s="41"/>
      <c r="I148" s="243"/>
      <c r="J148" s="41"/>
      <c r="K148" s="41"/>
      <c r="L148" s="45"/>
      <c r="M148" s="244"/>
      <c r="N148" s="245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158</v>
      </c>
      <c r="AU148" s="18" t="s">
        <v>91</v>
      </c>
    </row>
    <row r="149" s="2" customFormat="1">
      <c r="A149" s="39"/>
      <c r="B149" s="40"/>
      <c r="C149" s="41"/>
      <c r="D149" s="251" t="s">
        <v>243</v>
      </c>
      <c r="E149" s="41"/>
      <c r="F149" s="252" t="s">
        <v>449</v>
      </c>
      <c r="G149" s="41"/>
      <c r="H149" s="41"/>
      <c r="I149" s="243"/>
      <c r="J149" s="41"/>
      <c r="K149" s="41"/>
      <c r="L149" s="45"/>
      <c r="M149" s="244"/>
      <c r="N149" s="245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243</v>
      </c>
      <c r="AU149" s="18" t="s">
        <v>91</v>
      </c>
    </row>
    <row r="150" s="13" customFormat="1">
      <c r="A150" s="13"/>
      <c r="B150" s="253"/>
      <c r="C150" s="254"/>
      <c r="D150" s="241" t="s">
        <v>251</v>
      </c>
      <c r="E150" s="255" t="s">
        <v>1</v>
      </c>
      <c r="F150" s="256" t="s">
        <v>443</v>
      </c>
      <c r="G150" s="254"/>
      <c r="H150" s="255" t="s">
        <v>1</v>
      </c>
      <c r="I150" s="257"/>
      <c r="J150" s="254"/>
      <c r="K150" s="254"/>
      <c r="L150" s="258"/>
      <c r="M150" s="259"/>
      <c r="N150" s="260"/>
      <c r="O150" s="260"/>
      <c r="P150" s="260"/>
      <c r="Q150" s="260"/>
      <c r="R150" s="260"/>
      <c r="S150" s="260"/>
      <c r="T150" s="26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2" t="s">
        <v>251</v>
      </c>
      <c r="AU150" s="262" t="s">
        <v>91</v>
      </c>
      <c r="AV150" s="13" t="s">
        <v>89</v>
      </c>
      <c r="AW150" s="13" t="s">
        <v>37</v>
      </c>
      <c r="AX150" s="13" t="s">
        <v>82</v>
      </c>
      <c r="AY150" s="262" t="s">
        <v>150</v>
      </c>
    </row>
    <row r="151" s="14" customFormat="1">
      <c r="A151" s="14"/>
      <c r="B151" s="263"/>
      <c r="C151" s="264"/>
      <c r="D151" s="241" t="s">
        <v>251</v>
      </c>
      <c r="E151" s="265" t="s">
        <v>1</v>
      </c>
      <c r="F151" s="266" t="s">
        <v>450</v>
      </c>
      <c r="G151" s="264"/>
      <c r="H151" s="267">
        <v>8.1500000000000004</v>
      </c>
      <c r="I151" s="268"/>
      <c r="J151" s="264"/>
      <c r="K151" s="264"/>
      <c r="L151" s="269"/>
      <c r="M151" s="270"/>
      <c r="N151" s="271"/>
      <c r="O151" s="271"/>
      <c r="P151" s="271"/>
      <c r="Q151" s="271"/>
      <c r="R151" s="271"/>
      <c r="S151" s="271"/>
      <c r="T151" s="27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3" t="s">
        <v>251</v>
      </c>
      <c r="AU151" s="273" t="s">
        <v>91</v>
      </c>
      <c r="AV151" s="14" t="s">
        <v>91</v>
      </c>
      <c r="AW151" s="14" t="s">
        <v>37</v>
      </c>
      <c r="AX151" s="14" t="s">
        <v>82</v>
      </c>
      <c r="AY151" s="273" t="s">
        <v>150</v>
      </c>
    </row>
    <row r="152" s="15" customFormat="1">
      <c r="A152" s="15"/>
      <c r="B152" s="274"/>
      <c r="C152" s="275"/>
      <c r="D152" s="241" t="s">
        <v>251</v>
      </c>
      <c r="E152" s="276" t="s">
        <v>1</v>
      </c>
      <c r="F152" s="277" t="s">
        <v>255</v>
      </c>
      <c r="G152" s="275"/>
      <c r="H152" s="278">
        <v>8.1500000000000004</v>
      </c>
      <c r="I152" s="279"/>
      <c r="J152" s="275"/>
      <c r="K152" s="275"/>
      <c r="L152" s="280"/>
      <c r="M152" s="281"/>
      <c r="N152" s="282"/>
      <c r="O152" s="282"/>
      <c r="P152" s="282"/>
      <c r="Q152" s="282"/>
      <c r="R152" s="282"/>
      <c r="S152" s="282"/>
      <c r="T152" s="28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4" t="s">
        <v>251</v>
      </c>
      <c r="AU152" s="284" t="s">
        <v>91</v>
      </c>
      <c r="AV152" s="15" t="s">
        <v>149</v>
      </c>
      <c r="AW152" s="15" t="s">
        <v>37</v>
      </c>
      <c r="AX152" s="15" t="s">
        <v>89</v>
      </c>
      <c r="AY152" s="284" t="s">
        <v>150</v>
      </c>
    </row>
    <row r="153" s="2" customFormat="1" ht="24.15" customHeight="1">
      <c r="A153" s="39"/>
      <c r="B153" s="40"/>
      <c r="C153" s="228" t="s">
        <v>104</v>
      </c>
      <c r="D153" s="228" t="s">
        <v>153</v>
      </c>
      <c r="E153" s="229" t="s">
        <v>451</v>
      </c>
      <c r="F153" s="230" t="s">
        <v>452</v>
      </c>
      <c r="G153" s="231" t="s">
        <v>368</v>
      </c>
      <c r="H153" s="232">
        <v>59.799999999999997</v>
      </c>
      <c r="I153" s="233"/>
      <c r="J153" s="234">
        <f>ROUND(I153*H153,2)</f>
        <v>0</v>
      </c>
      <c r="K153" s="230" t="s">
        <v>240</v>
      </c>
      <c r="L153" s="45"/>
      <c r="M153" s="235" t="s">
        <v>1</v>
      </c>
      <c r="N153" s="236" t="s">
        <v>47</v>
      </c>
      <c r="O153" s="92"/>
      <c r="P153" s="237">
        <f>O153*H153</f>
        <v>0</v>
      </c>
      <c r="Q153" s="237">
        <v>0.015520000000000001</v>
      </c>
      <c r="R153" s="237">
        <f>Q153*H153</f>
        <v>0.92809600000000003</v>
      </c>
      <c r="S153" s="237">
        <v>0</v>
      </c>
      <c r="T153" s="23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9" t="s">
        <v>149</v>
      </c>
      <c r="AT153" s="239" t="s">
        <v>153</v>
      </c>
      <c r="AU153" s="239" t="s">
        <v>91</v>
      </c>
      <c r="AY153" s="18" t="s">
        <v>150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8" t="s">
        <v>89</v>
      </c>
      <c r="BK153" s="240">
        <f>ROUND(I153*H153,2)</f>
        <v>0</v>
      </c>
      <c r="BL153" s="18" t="s">
        <v>149</v>
      </c>
      <c r="BM153" s="239" t="s">
        <v>453</v>
      </c>
    </row>
    <row r="154" s="2" customFormat="1">
      <c r="A154" s="39"/>
      <c r="B154" s="40"/>
      <c r="C154" s="41"/>
      <c r="D154" s="241" t="s">
        <v>158</v>
      </c>
      <c r="E154" s="41"/>
      <c r="F154" s="242" t="s">
        <v>454</v>
      </c>
      <c r="G154" s="41"/>
      <c r="H154" s="41"/>
      <c r="I154" s="243"/>
      <c r="J154" s="41"/>
      <c r="K154" s="41"/>
      <c r="L154" s="45"/>
      <c r="M154" s="244"/>
      <c r="N154" s="245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158</v>
      </c>
      <c r="AU154" s="18" t="s">
        <v>91</v>
      </c>
    </row>
    <row r="155" s="2" customFormat="1">
      <c r="A155" s="39"/>
      <c r="B155" s="40"/>
      <c r="C155" s="41"/>
      <c r="D155" s="251" t="s">
        <v>243</v>
      </c>
      <c r="E155" s="41"/>
      <c r="F155" s="252" t="s">
        <v>455</v>
      </c>
      <c r="G155" s="41"/>
      <c r="H155" s="41"/>
      <c r="I155" s="243"/>
      <c r="J155" s="41"/>
      <c r="K155" s="41"/>
      <c r="L155" s="45"/>
      <c r="M155" s="244"/>
      <c r="N155" s="245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243</v>
      </c>
      <c r="AU155" s="18" t="s">
        <v>91</v>
      </c>
    </row>
    <row r="156" s="13" customFormat="1">
      <c r="A156" s="13"/>
      <c r="B156" s="253"/>
      <c r="C156" s="254"/>
      <c r="D156" s="241" t="s">
        <v>251</v>
      </c>
      <c r="E156" s="255" t="s">
        <v>1</v>
      </c>
      <c r="F156" s="256" t="s">
        <v>443</v>
      </c>
      <c r="G156" s="254"/>
      <c r="H156" s="255" t="s">
        <v>1</v>
      </c>
      <c r="I156" s="257"/>
      <c r="J156" s="254"/>
      <c r="K156" s="254"/>
      <c r="L156" s="258"/>
      <c r="M156" s="259"/>
      <c r="N156" s="260"/>
      <c r="O156" s="260"/>
      <c r="P156" s="260"/>
      <c r="Q156" s="260"/>
      <c r="R156" s="260"/>
      <c r="S156" s="260"/>
      <c r="T156" s="26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2" t="s">
        <v>251</v>
      </c>
      <c r="AU156" s="262" t="s">
        <v>91</v>
      </c>
      <c r="AV156" s="13" t="s">
        <v>89</v>
      </c>
      <c r="AW156" s="13" t="s">
        <v>37</v>
      </c>
      <c r="AX156" s="13" t="s">
        <v>82</v>
      </c>
      <c r="AY156" s="262" t="s">
        <v>150</v>
      </c>
    </row>
    <row r="157" s="14" customFormat="1">
      <c r="A157" s="14"/>
      <c r="B157" s="263"/>
      <c r="C157" s="264"/>
      <c r="D157" s="241" t="s">
        <v>251</v>
      </c>
      <c r="E157" s="265" t="s">
        <v>1</v>
      </c>
      <c r="F157" s="266" t="s">
        <v>415</v>
      </c>
      <c r="G157" s="264"/>
      <c r="H157" s="267">
        <v>59.799999999999997</v>
      </c>
      <c r="I157" s="268"/>
      <c r="J157" s="264"/>
      <c r="K157" s="264"/>
      <c r="L157" s="269"/>
      <c r="M157" s="270"/>
      <c r="N157" s="271"/>
      <c r="O157" s="271"/>
      <c r="P157" s="271"/>
      <c r="Q157" s="271"/>
      <c r="R157" s="271"/>
      <c r="S157" s="271"/>
      <c r="T157" s="27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3" t="s">
        <v>251</v>
      </c>
      <c r="AU157" s="273" t="s">
        <v>91</v>
      </c>
      <c r="AV157" s="14" t="s">
        <v>91</v>
      </c>
      <c r="AW157" s="14" t="s">
        <v>37</v>
      </c>
      <c r="AX157" s="14" t="s">
        <v>82</v>
      </c>
      <c r="AY157" s="273" t="s">
        <v>150</v>
      </c>
    </row>
    <row r="158" s="15" customFormat="1">
      <c r="A158" s="15"/>
      <c r="B158" s="274"/>
      <c r="C158" s="275"/>
      <c r="D158" s="241" t="s">
        <v>251</v>
      </c>
      <c r="E158" s="276" t="s">
        <v>1</v>
      </c>
      <c r="F158" s="277" t="s">
        <v>255</v>
      </c>
      <c r="G158" s="275"/>
      <c r="H158" s="278">
        <v>59.799999999999997</v>
      </c>
      <c r="I158" s="279"/>
      <c r="J158" s="275"/>
      <c r="K158" s="275"/>
      <c r="L158" s="280"/>
      <c r="M158" s="281"/>
      <c r="N158" s="282"/>
      <c r="O158" s="282"/>
      <c r="P158" s="282"/>
      <c r="Q158" s="282"/>
      <c r="R158" s="282"/>
      <c r="S158" s="282"/>
      <c r="T158" s="28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4" t="s">
        <v>251</v>
      </c>
      <c r="AU158" s="284" t="s">
        <v>91</v>
      </c>
      <c r="AV158" s="15" t="s">
        <v>149</v>
      </c>
      <c r="AW158" s="15" t="s">
        <v>37</v>
      </c>
      <c r="AX158" s="15" t="s">
        <v>89</v>
      </c>
      <c r="AY158" s="284" t="s">
        <v>150</v>
      </c>
    </row>
    <row r="159" s="2" customFormat="1" ht="24.15" customHeight="1">
      <c r="A159" s="39"/>
      <c r="B159" s="40"/>
      <c r="C159" s="228" t="s">
        <v>149</v>
      </c>
      <c r="D159" s="228" t="s">
        <v>153</v>
      </c>
      <c r="E159" s="229" t="s">
        <v>456</v>
      </c>
      <c r="F159" s="230" t="s">
        <v>457</v>
      </c>
      <c r="G159" s="231" t="s">
        <v>368</v>
      </c>
      <c r="H159" s="232">
        <v>16.300000000000001</v>
      </c>
      <c r="I159" s="233"/>
      <c r="J159" s="234">
        <f>ROUND(I159*H159,2)</f>
        <v>0</v>
      </c>
      <c r="K159" s="230" t="s">
        <v>240</v>
      </c>
      <c r="L159" s="45"/>
      <c r="M159" s="235" t="s">
        <v>1</v>
      </c>
      <c r="N159" s="236" t="s">
        <v>47</v>
      </c>
      <c r="O159" s="92"/>
      <c r="P159" s="237">
        <f>O159*H159</f>
        <v>0</v>
      </c>
      <c r="Q159" s="237">
        <v>0.01856</v>
      </c>
      <c r="R159" s="237">
        <f>Q159*H159</f>
        <v>0.30252800000000002</v>
      </c>
      <c r="S159" s="237">
        <v>0</v>
      </c>
      <c r="T159" s="23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9" t="s">
        <v>149</v>
      </c>
      <c r="AT159" s="239" t="s">
        <v>153</v>
      </c>
      <c r="AU159" s="239" t="s">
        <v>91</v>
      </c>
      <c r="AY159" s="18" t="s">
        <v>150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8" t="s">
        <v>89</v>
      </c>
      <c r="BK159" s="240">
        <f>ROUND(I159*H159,2)</f>
        <v>0</v>
      </c>
      <c r="BL159" s="18" t="s">
        <v>149</v>
      </c>
      <c r="BM159" s="239" t="s">
        <v>458</v>
      </c>
    </row>
    <row r="160" s="2" customFormat="1">
      <c r="A160" s="39"/>
      <c r="B160" s="40"/>
      <c r="C160" s="41"/>
      <c r="D160" s="241" t="s">
        <v>158</v>
      </c>
      <c r="E160" s="41"/>
      <c r="F160" s="242" t="s">
        <v>459</v>
      </c>
      <c r="G160" s="41"/>
      <c r="H160" s="41"/>
      <c r="I160" s="243"/>
      <c r="J160" s="41"/>
      <c r="K160" s="41"/>
      <c r="L160" s="45"/>
      <c r="M160" s="244"/>
      <c r="N160" s="245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158</v>
      </c>
      <c r="AU160" s="18" t="s">
        <v>91</v>
      </c>
    </row>
    <row r="161" s="2" customFormat="1">
      <c r="A161" s="39"/>
      <c r="B161" s="40"/>
      <c r="C161" s="41"/>
      <c r="D161" s="251" t="s">
        <v>243</v>
      </c>
      <c r="E161" s="41"/>
      <c r="F161" s="252" t="s">
        <v>460</v>
      </c>
      <c r="G161" s="41"/>
      <c r="H161" s="41"/>
      <c r="I161" s="243"/>
      <c r="J161" s="41"/>
      <c r="K161" s="41"/>
      <c r="L161" s="45"/>
      <c r="M161" s="244"/>
      <c r="N161" s="245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243</v>
      </c>
      <c r="AU161" s="18" t="s">
        <v>91</v>
      </c>
    </row>
    <row r="162" s="12" customFormat="1" ht="22.8" customHeight="1">
      <c r="A162" s="12"/>
      <c r="B162" s="212"/>
      <c r="C162" s="213"/>
      <c r="D162" s="214" t="s">
        <v>81</v>
      </c>
      <c r="E162" s="226" t="s">
        <v>149</v>
      </c>
      <c r="F162" s="226" t="s">
        <v>461</v>
      </c>
      <c r="G162" s="213"/>
      <c r="H162" s="213"/>
      <c r="I162" s="216"/>
      <c r="J162" s="227">
        <f>BK162</f>
        <v>0</v>
      </c>
      <c r="K162" s="213"/>
      <c r="L162" s="218"/>
      <c r="M162" s="219"/>
      <c r="N162" s="220"/>
      <c r="O162" s="220"/>
      <c r="P162" s="221">
        <f>SUM(P163:P197)</f>
        <v>0</v>
      </c>
      <c r="Q162" s="220"/>
      <c r="R162" s="221">
        <f>SUM(R163:R197)</f>
        <v>19.559561410000004</v>
      </c>
      <c r="S162" s="220"/>
      <c r="T162" s="222">
        <f>SUM(T163:T197)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3" t="s">
        <v>89</v>
      </c>
      <c r="AT162" s="224" t="s">
        <v>81</v>
      </c>
      <c r="AU162" s="224" t="s">
        <v>89</v>
      </c>
      <c r="AY162" s="223" t="s">
        <v>150</v>
      </c>
      <c r="BK162" s="225">
        <f>SUM(BK163:BK197)</f>
        <v>0</v>
      </c>
    </row>
    <row r="163" s="2" customFormat="1" ht="16.5" customHeight="1">
      <c r="A163" s="39"/>
      <c r="B163" s="40"/>
      <c r="C163" s="228" t="s">
        <v>172</v>
      </c>
      <c r="D163" s="228" t="s">
        <v>153</v>
      </c>
      <c r="E163" s="229" t="s">
        <v>462</v>
      </c>
      <c r="F163" s="230" t="s">
        <v>463</v>
      </c>
      <c r="G163" s="231" t="s">
        <v>239</v>
      </c>
      <c r="H163" s="232">
        <v>202.80000000000001</v>
      </c>
      <c r="I163" s="233"/>
      <c r="J163" s="234">
        <f>ROUND(I163*H163,2)</f>
        <v>0</v>
      </c>
      <c r="K163" s="230" t="s">
        <v>1</v>
      </c>
      <c r="L163" s="45"/>
      <c r="M163" s="235" t="s">
        <v>1</v>
      </c>
      <c r="N163" s="236" t="s">
        <v>47</v>
      </c>
      <c r="O163" s="92"/>
      <c r="P163" s="237">
        <f>O163*H163</f>
        <v>0</v>
      </c>
      <c r="Q163" s="237">
        <v>0.014670000000000001</v>
      </c>
      <c r="R163" s="237">
        <f>Q163*H163</f>
        <v>2.9750760000000005</v>
      </c>
      <c r="S163" s="237">
        <v>0</v>
      </c>
      <c r="T163" s="23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9" t="s">
        <v>149</v>
      </c>
      <c r="AT163" s="239" t="s">
        <v>153</v>
      </c>
      <c r="AU163" s="239" t="s">
        <v>91</v>
      </c>
      <c r="AY163" s="18" t="s">
        <v>150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8" t="s">
        <v>89</v>
      </c>
      <c r="BK163" s="240">
        <f>ROUND(I163*H163,2)</f>
        <v>0</v>
      </c>
      <c r="BL163" s="18" t="s">
        <v>149</v>
      </c>
      <c r="BM163" s="239" t="s">
        <v>464</v>
      </c>
    </row>
    <row r="164" s="2" customFormat="1">
      <c r="A164" s="39"/>
      <c r="B164" s="40"/>
      <c r="C164" s="41"/>
      <c r="D164" s="241" t="s">
        <v>158</v>
      </c>
      <c r="E164" s="41"/>
      <c r="F164" s="242" t="s">
        <v>465</v>
      </c>
      <c r="G164" s="41"/>
      <c r="H164" s="41"/>
      <c r="I164" s="243"/>
      <c r="J164" s="41"/>
      <c r="K164" s="41"/>
      <c r="L164" s="45"/>
      <c r="M164" s="244"/>
      <c r="N164" s="245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158</v>
      </c>
      <c r="AU164" s="18" t="s">
        <v>91</v>
      </c>
    </row>
    <row r="165" s="13" customFormat="1">
      <c r="A165" s="13"/>
      <c r="B165" s="253"/>
      <c r="C165" s="254"/>
      <c r="D165" s="241" t="s">
        <v>251</v>
      </c>
      <c r="E165" s="255" t="s">
        <v>1</v>
      </c>
      <c r="F165" s="256" t="s">
        <v>443</v>
      </c>
      <c r="G165" s="254"/>
      <c r="H165" s="255" t="s">
        <v>1</v>
      </c>
      <c r="I165" s="257"/>
      <c r="J165" s="254"/>
      <c r="K165" s="254"/>
      <c r="L165" s="258"/>
      <c r="M165" s="259"/>
      <c r="N165" s="260"/>
      <c r="O165" s="260"/>
      <c r="P165" s="260"/>
      <c r="Q165" s="260"/>
      <c r="R165" s="260"/>
      <c r="S165" s="260"/>
      <c r="T165" s="26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2" t="s">
        <v>251</v>
      </c>
      <c r="AU165" s="262" t="s">
        <v>91</v>
      </c>
      <c r="AV165" s="13" t="s">
        <v>89</v>
      </c>
      <c r="AW165" s="13" t="s">
        <v>37</v>
      </c>
      <c r="AX165" s="13" t="s">
        <v>82</v>
      </c>
      <c r="AY165" s="262" t="s">
        <v>150</v>
      </c>
    </row>
    <row r="166" s="13" customFormat="1">
      <c r="A166" s="13"/>
      <c r="B166" s="253"/>
      <c r="C166" s="254"/>
      <c r="D166" s="241" t="s">
        <v>251</v>
      </c>
      <c r="E166" s="255" t="s">
        <v>1</v>
      </c>
      <c r="F166" s="256" t="s">
        <v>466</v>
      </c>
      <c r="G166" s="254"/>
      <c r="H166" s="255" t="s">
        <v>1</v>
      </c>
      <c r="I166" s="257"/>
      <c r="J166" s="254"/>
      <c r="K166" s="254"/>
      <c r="L166" s="258"/>
      <c r="M166" s="259"/>
      <c r="N166" s="260"/>
      <c r="O166" s="260"/>
      <c r="P166" s="260"/>
      <c r="Q166" s="260"/>
      <c r="R166" s="260"/>
      <c r="S166" s="260"/>
      <c r="T166" s="26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2" t="s">
        <v>251</v>
      </c>
      <c r="AU166" s="262" t="s">
        <v>91</v>
      </c>
      <c r="AV166" s="13" t="s">
        <v>89</v>
      </c>
      <c r="AW166" s="13" t="s">
        <v>37</v>
      </c>
      <c r="AX166" s="13" t="s">
        <v>82</v>
      </c>
      <c r="AY166" s="262" t="s">
        <v>150</v>
      </c>
    </row>
    <row r="167" s="14" customFormat="1">
      <c r="A167" s="14"/>
      <c r="B167" s="263"/>
      <c r="C167" s="264"/>
      <c r="D167" s="241" t="s">
        <v>251</v>
      </c>
      <c r="E167" s="265" t="s">
        <v>1</v>
      </c>
      <c r="F167" s="266" t="s">
        <v>467</v>
      </c>
      <c r="G167" s="264"/>
      <c r="H167" s="267">
        <v>202.80000000000001</v>
      </c>
      <c r="I167" s="268"/>
      <c r="J167" s="264"/>
      <c r="K167" s="264"/>
      <c r="L167" s="269"/>
      <c r="M167" s="270"/>
      <c r="N167" s="271"/>
      <c r="O167" s="271"/>
      <c r="P167" s="271"/>
      <c r="Q167" s="271"/>
      <c r="R167" s="271"/>
      <c r="S167" s="271"/>
      <c r="T167" s="27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3" t="s">
        <v>251</v>
      </c>
      <c r="AU167" s="273" t="s">
        <v>91</v>
      </c>
      <c r="AV167" s="14" t="s">
        <v>91</v>
      </c>
      <c r="AW167" s="14" t="s">
        <v>37</v>
      </c>
      <c r="AX167" s="14" t="s">
        <v>82</v>
      </c>
      <c r="AY167" s="273" t="s">
        <v>150</v>
      </c>
    </row>
    <row r="168" s="15" customFormat="1">
      <c r="A168" s="15"/>
      <c r="B168" s="274"/>
      <c r="C168" s="275"/>
      <c r="D168" s="241" t="s">
        <v>251</v>
      </c>
      <c r="E168" s="276" t="s">
        <v>1</v>
      </c>
      <c r="F168" s="277" t="s">
        <v>255</v>
      </c>
      <c r="G168" s="275"/>
      <c r="H168" s="278">
        <v>202.80000000000001</v>
      </c>
      <c r="I168" s="279"/>
      <c r="J168" s="275"/>
      <c r="K168" s="275"/>
      <c r="L168" s="280"/>
      <c r="M168" s="281"/>
      <c r="N168" s="282"/>
      <c r="O168" s="282"/>
      <c r="P168" s="282"/>
      <c r="Q168" s="282"/>
      <c r="R168" s="282"/>
      <c r="S168" s="282"/>
      <c r="T168" s="28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4" t="s">
        <v>251</v>
      </c>
      <c r="AU168" s="284" t="s">
        <v>91</v>
      </c>
      <c r="AV168" s="15" t="s">
        <v>149</v>
      </c>
      <c r="AW168" s="15" t="s">
        <v>37</v>
      </c>
      <c r="AX168" s="15" t="s">
        <v>89</v>
      </c>
      <c r="AY168" s="284" t="s">
        <v>150</v>
      </c>
    </row>
    <row r="169" s="2" customFormat="1" ht="16.5" customHeight="1">
      <c r="A169" s="39"/>
      <c r="B169" s="40"/>
      <c r="C169" s="289" t="s">
        <v>177</v>
      </c>
      <c r="D169" s="289" t="s">
        <v>468</v>
      </c>
      <c r="E169" s="290" t="s">
        <v>469</v>
      </c>
      <c r="F169" s="291" t="s">
        <v>470</v>
      </c>
      <c r="G169" s="292" t="s">
        <v>239</v>
      </c>
      <c r="H169" s="293">
        <v>223.08000000000001</v>
      </c>
      <c r="I169" s="294"/>
      <c r="J169" s="295">
        <f>ROUND(I169*H169,2)</f>
        <v>0</v>
      </c>
      <c r="K169" s="291" t="s">
        <v>1</v>
      </c>
      <c r="L169" s="296"/>
      <c r="M169" s="297" t="s">
        <v>1</v>
      </c>
      <c r="N169" s="298" t="s">
        <v>47</v>
      </c>
      <c r="O169" s="92"/>
      <c r="P169" s="237">
        <f>O169*H169</f>
        <v>0</v>
      </c>
      <c r="Q169" s="237">
        <v>0.014200000000000001</v>
      </c>
      <c r="R169" s="237">
        <f>Q169*H169</f>
        <v>3.1677360000000006</v>
      </c>
      <c r="S169" s="237">
        <v>0</v>
      </c>
      <c r="T169" s="23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9" t="s">
        <v>187</v>
      </c>
      <c r="AT169" s="239" t="s">
        <v>468</v>
      </c>
      <c r="AU169" s="239" t="s">
        <v>91</v>
      </c>
      <c r="AY169" s="18" t="s">
        <v>150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8" t="s">
        <v>89</v>
      </c>
      <c r="BK169" s="240">
        <f>ROUND(I169*H169,2)</f>
        <v>0</v>
      </c>
      <c r="BL169" s="18" t="s">
        <v>149</v>
      </c>
      <c r="BM169" s="239" t="s">
        <v>471</v>
      </c>
    </row>
    <row r="170" s="14" customFormat="1">
      <c r="A170" s="14"/>
      <c r="B170" s="263"/>
      <c r="C170" s="264"/>
      <c r="D170" s="241" t="s">
        <v>251</v>
      </c>
      <c r="E170" s="265" t="s">
        <v>1</v>
      </c>
      <c r="F170" s="266" t="s">
        <v>472</v>
      </c>
      <c r="G170" s="264"/>
      <c r="H170" s="267">
        <v>223.08000000000001</v>
      </c>
      <c r="I170" s="268"/>
      <c r="J170" s="264"/>
      <c r="K170" s="264"/>
      <c r="L170" s="269"/>
      <c r="M170" s="270"/>
      <c r="N170" s="271"/>
      <c r="O170" s="271"/>
      <c r="P170" s="271"/>
      <c r="Q170" s="271"/>
      <c r="R170" s="271"/>
      <c r="S170" s="271"/>
      <c r="T170" s="27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3" t="s">
        <v>251</v>
      </c>
      <c r="AU170" s="273" t="s">
        <v>91</v>
      </c>
      <c r="AV170" s="14" t="s">
        <v>91</v>
      </c>
      <c r="AW170" s="14" t="s">
        <v>37</v>
      </c>
      <c r="AX170" s="14" t="s">
        <v>82</v>
      </c>
      <c r="AY170" s="273" t="s">
        <v>150</v>
      </c>
    </row>
    <row r="171" s="15" customFormat="1">
      <c r="A171" s="15"/>
      <c r="B171" s="274"/>
      <c r="C171" s="275"/>
      <c r="D171" s="241" t="s">
        <v>251</v>
      </c>
      <c r="E171" s="276" t="s">
        <v>1</v>
      </c>
      <c r="F171" s="277" t="s">
        <v>255</v>
      </c>
      <c r="G171" s="275"/>
      <c r="H171" s="278">
        <v>223.08000000000001</v>
      </c>
      <c r="I171" s="279"/>
      <c r="J171" s="275"/>
      <c r="K171" s="275"/>
      <c r="L171" s="280"/>
      <c r="M171" s="281"/>
      <c r="N171" s="282"/>
      <c r="O171" s="282"/>
      <c r="P171" s="282"/>
      <c r="Q171" s="282"/>
      <c r="R171" s="282"/>
      <c r="S171" s="282"/>
      <c r="T171" s="28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4" t="s">
        <v>251</v>
      </c>
      <c r="AU171" s="284" t="s">
        <v>91</v>
      </c>
      <c r="AV171" s="15" t="s">
        <v>149</v>
      </c>
      <c r="AW171" s="15" t="s">
        <v>37</v>
      </c>
      <c r="AX171" s="15" t="s">
        <v>89</v>
      </c>
      <c r="AY171" s="284" t="s">
        <v>150</v>
      </c>
    </row>
    <row r="172" s="2" customFormat="1" ht="16.5" customHeight="1">
      <c r="A172" s="39"/>
      <c r="B172" s="40"/>
      <c r="C172" s="228" t="s">
        <v>182</v>
      </c>
      <c r="D172" s="228" t="s">
        <v>153</v>
      </c>
      <c r="E172" s="229" t="s">
        <v>473</v>
      </c>
      <c r="F172" s="230" t="s">
        <v>474</v>
      </c>
      <c r="G172" s="231" t="s">
        <v>266</v>
      </c>
      <c r="H172" s="232">
        <v>4.9610000000000003</v>
      </c>
      <c r="I172" s="233"/>
      <c r="J172" s="234">
        <f>ROUND(I172*H172,2)</f>
        <v>0</v>
      </c>
      <c r="K172" s="230" t="s">
        <v>240</v>
      </c>
      <c r="L172" s="45"/>
      <c r="M172" s="235" t="s">
        <v>1</v>
      </c>
      <c r="N172" s="236" t="s">
        <v>47</v>
      </c>
      <c r="O172" s="92"/>
      <c r="P172" s="237">
        <f>O172*H172</f>
        <v>0</v>
      </c>
      <c r="Q172" s="237">
        <v>2.5019800000000001</v>
      </c>
      <c r="R172" s="237">
        <f>Q172*H172</f>
        <v>12.412322780000002</v>
      </c>
      <c r="S172" s="237">
        <v>0</v>
      </c>
      <c r="T172" s="23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9" t="s">
        <v>149</v>
      </c>
      <c r="AT172" s="239" t="s">
        <v>153</v>
      </c>
      <c r="AU172" s="239" t="s">
        <v>91</v>
      </c>
      <c r="AY172" s="18" t="s">
        <v>150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8" t="s">
        <v>89</v>
      </c>
      <c r="BK172" s="240">
        <f>ROUND(I172*H172,2)</f>
        <v>0</v>
      </c>
      <c r="BL172" s="18" t="s">
        <v>149</v>
      </c>
      <c r="BM172" s="239" t="s">
        <v>475</v>
      </c>
    </row>
    <row r="173" s="2" customFormat="1">
      <c r="A173" s="39"/>
      <c r="B173" s="40"/>
      <c r="C173" s="41"/>
      <c r="D173" s="241" t="s">
        <v>158</v>
      </c>
      <c r="E173" s="41"/>
      <c r="F173" s="242" t="s">
        <v>476</v>
      </c>
      <c r="G173" s="41"/>
      <c r="H173" s="41"/>
      <c r="I173" s="243"/>
      <c r="J173" s="41"/>
      <c r="K173" s="41"/>
      <c r="L173" s="45"/>
      <c r="M173" s="244"/>
      <c r="N173" s="245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158</v>
      </c>
      <c r="AU173" s="18" t="s">
        <v>91</v>
      </c>
    </row>
    <row r="174" s="2" customFormat="1">
      <c r="A174" s="39"/>
      <c r="B174" s="40"/>
      <c r="C174" s="41"/>
      <c r="D174" s="251" t="s">
        <v>243</v>
      </c>
      <c r="E174" s="41"/>
      <c r="F174" s="252" t="s">
        <v>477</v>
      </c>
      <c r="G174" s="41"/>
      <c r="H174" s="41"/>
      <c r="I174" s="243"/>
      <c r="J174" s="41"/>
      <c r="K174" s="41"/>
      <c r="L174" s="45"/>
      <c r="M174" s="244"/>
      <c r="N174" s="245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243</v>
      </c>
      <c r="AU174" s="18" t="s">
        <v>91</v>
      </c>
    </row>
    <row r="175" s="13" customFormat="1">
      <c r="A175" s="13"/>
      <c r="B175" s="253"/>
      <c r="C175" s="254"/>
      <c r="D175" s="241" t="s">
        <v>251</v>
      </c>
      <c r="E175" s="255" t="s">
        <v>1</v>
      </c>
      <c r="F175" s="256" t="s">
        <v>443</v>
      </c>
      <c r="G175" s="254"/>
      <c r="H175" s="255" t="s">
        <v>1</v>
      </c>
      <c r="I175" s="257"/>
      <c r="J175" s="254"/>
      <c r="K175" s="254"/>
      <c r="L175" s="258"/>
      <c r="M175" s="259"/>
      <c r="N175" s="260"/>
      <c r="O175" s="260"/>
      <c r="P175" s="260"/>
      <c r="Q175" s="260"/>
      <c r="R175" s="260"/>
      <c r="S175" s="260"/>
      <c r="T175" s="26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2" t="s">
        <v>251</v>
      </c>
      <c r="AU175" s="262" t="s">
        <v>91</v>
      </c>
      <c r="AV175" s="13" t="s">
        <v>89</v>
      </c>
      <c r="AW175" s="13" t="s">
        <v>37</v>
      </c>
      <c r="AX175" s="13" t="s">
        <v>82</v>
      </c>
      <c r="AY175" s="262" t="s">
        <v>150</v>
      </c>
    </row>
    <row r="176" s="13" customFormat="1">
      <c r="A176" s="13"/>
      <c r="B176" s="253"/>
      <c r="C176" s="254"/>
      <c r="D176" s="241" t="s">
        <v>251</v>
      </c>
      <c r="E176" s="255" t="s">
        <v>1</v>
      </c>
      <c r="F176" s="256" t="s">
        <v>478</v>
      </c>
      <c r="G176" s="254"/>
      <c r="H176" s="255" t="s">
        <v>1</v>
      </c>
      <c r="I176" s="257"/>
      <c r="J176" s="254"/>
      <c r="K176" s="254"/>
      <c r="L176" s="258"/>
      <c r="M176" s="259"/>
      <c r="N176" s="260"/>
      <c r="O176" s="260"/>
      <c r="P176" s="260"/>
      <c r="Q176" s="260"/>
      <c r="R176" s="260"/>
      <c r="S176" s="260"/>
      <c r="T176" s="26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2" t="s">
        <v>251</v>
      </c>
      <c r="AU176" s="262" t="s">
        <v>91</v>
      </c>
      <c r="AV176" s="13" t="s">
        <v>89</v>
      </c>
      <c r="AW176" s="13" t="s">
        <v>37</v>
      </c>
      <c r="AX176" s="13" t="s">
        <v>82</v>
      </c>
      <c r="AY176" s="262" t="s">
        <v>150</v>
      </c>
    </row>
    <row r="177" s="14" customFormat="1">
      <c r="A177" s="14"/>
      <c r="B177" s="263"/>
      <c r="C177" s="264"/>
      <c r="D177" s="241" t="s">
        <v>251</v>
      </c>
      <c r="E177" s="265" t="s">
        <v>1</v>
      </c>
      <c r="F177" s="266" t="s">
        <v>479</v>
      </c>
      <c r="G177" s="264"/>
      <c r="H177" s="267">
        <v>3.738</v>
      </c>
      <c r="I177" s="268"/>
      <c r="J177" s="264"/>
      <c r="K177" s="264"/>
      <c r="L177" s="269"/>
      <c r="M177" s="270"/>
      <c r="N177" s="271"/>
      <c r="O177" s="271"/>
      <c r="P177" s="271"/>
      <c r="Q177" s="271"/>
      <c r="R177" s="271"/>
      <c r="S177" s="271"/>
      <c r="T177" s="27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3" t="s">
        <v>251</v>
      </c>
      <c r="AU177" s="273" t="s">
        <v>91</v>
      </c>
      <c r="AV177" s="14" t="s">
        <v>91</v>
      </c>
      <c r="AW177" s="14" t="s">
        <v>37</v>
      </c>
      <c r="AX177" s="14" t="s">
        <v>82</v>
      </c>
      <c r="AY177" s="273" t="s">
        <v>150</v>
      </c>
    </row>
    <row r="178" s="13" customFormat="1">
      <c r="A178" s="13"/>
      <c r="B178" s="253"/>
      <c r="C178" s="254"/>
      <c r="D178" s="241" t="s">
        <v>251</v>
      </c>
      <c r="E178" s="255" t="s">
        <v>1</v>
      </c>
      <c r="F178" s="256" t="s">
        <v>480</v>
      </c>
      <c r="G178" s="254"/>
      <c r="H178" s="255" t="s">
        <v>1</v>
      </c>
      <c r="I178" s="257"/>
      <c r="J178" s="254"/>
      <c r="K178" s="254"/>
      <c r="L178" s="258"/>
      <c r="M178" s="259"/>
      <c r="N178" s="260"/>
      <c r="O178" s="260"/>
      <c r="P178" s="260"/>
      <c r="Q178" s="260"/>
      <c r="R178" s="260"/>
      <c r="S178" s="260"/>
      <c r="T178" s="26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2" t="s">
        <v>251</v>
      </c>
      <c r="AU178" s="262" t="s">
        <v>91</v>
      </c>
      <c r="AV178" s="13" t="s">
        <v>89</v>
      </c>
      <c r="AW178" s="13" t="s">
        <v>37</v>
      </c>
      <c r="AX178" s="13" t="s">
        <v>82</v>
      </c>
      <c r="AY178" s="262" t="s">
        <v>150</v>
      </c>
    </row>
    <row r="179" s="14" customFormat="1">
      <c r="A179" s="14"/>
      <c r="B179" s="263"/>
      <c r="C179" s="264"/>
      <c r="D179" s="241" t="s">
        <v>251</v>
      </c>
      <c r="E179" s="265" t="s">
        <v>1</v>
      </c>
      <c r="F179" s="266" t="s">
        <v>481</v>
      </c>
      <c r="G179" s="264"/>
      <c r="H179" s="267">
        <v>1.2230000000000001</v>
      </c>
      <c r="I179" s="268"/>
      <c r="J179" s="264"/>
      <c r="K179" s="264"/>
      <c r="L179" s="269"/>
      <c r="M179" s="270"/>
      <c r="N179" s="271"/>
      <c r="O179" s="271"/>
      <c r="P179" s="271"/>
      <c r="Q179" s="271"/>
      <c r="R179" s="271"/>
      <c r="S179" s="271"/>
      <c r="T179" s="27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3" t="s">
        <v>251</v>
      </c>
      <c r="AU179" s="273" t="s">
        <v>91</v>
      </c>
      <c r="AV179" s="14" t="s">
        <v>91</v>
      </c>
      <c r="AW179" s="14" t="s">
        <v>37</v>
      </c>
      <c r="AX179" s="14" t="s">
        <v>82</v>
      </c>
      <c r="AY179" s="273" t="s">
        <v>150</v>
      </c>
    </row>
    <row r="180" s="15" customFormat="1">
      <c r="A180" s="15"/>
      <c r="B180" s="274"/>
      <c r="C180" s="275"/>
      <c r="D180" s="241" t="s">
        <v>251</v>
      </c>
      <c r="E180" s="276" t="s">
        <v>1</v>
      </c>
      <c r="F180" s="277" t="s">
        <v>255</v>
      </c>
      <c r="G180" s="275"/>
      <c r="H180" s="278">
        <v>4.9610000000000003</v>
      </c>
      <c r="I180" s="279"/>
      <c r="J180" s="275"/>
      <c r="K180" s="275"/>
      <c r="L180" s="280"/>
      <c r="M180" s="281"/>
      <c r="N180" s="282"/>
      <c r="O180" s="282"/>
      <c r="P180" s="282"/>
      <c r="Q180" s="282"/>
      <c r="R180" s="282"/>
      <c r="S180" s="282"/>
      <c r="T180" s="28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84" t="s">
        <v>251</v>
      </c>
      <c r="AU180" s="284" t="s">
        <v>91</v>
      </c>
      <c r="AV180" s="15" t="s">
        <v>149</v>
      </c>
      <c r="AW180" s="15" t="s">
        <v>37</v>
      </c>
      <c r="AX180" s="15" t="s">
        <v>89</v>
      </c>
      <c r="AY180" s="284" t="s">
        <v>150</v>
      </c>
    </row>
    <row r="181" s="2" customFormat="1" ht="16.5" customHeight="1">
      <c r="A181" s="39"/>
      <c r="B181" s="40"/>
      <c r="C181" s="228" t="s">
        <v>187</v>
      </c>
      <c r="D181" s="228" t="s">
        <v>153</v>
      </c>
      <c r="E181" s="229" t="s">
        <v>482</v>
      </c>
      <c r="F181" s="230" t="s">
        <v>483</v>
      </c>
      <c r="G181" s="231" t="s">
        <v>239</v>
      </c>
      <c r="H181" s="232">
        <v>39.68</v>
      </c>
      <c r="I181" s="233"/>
      <c r="J181" s="234">
        <f>ROUND(I181*H181,2)</f>
        <v>0</v>
      </c>
      <c r="K181" s="230" t="s">
        <v>240</v>
      </c>
      <c r="L181" s="45"/>
      <c r="M181" s="235" t="s">
        <v>1</v>
      </c>
      <c r="N181" s="236" t="s">
        <v>47</v>
      </c>
      <c r="O181" s="92"/>
      <c r="P181" s="237">
        <f>O181*H181</f>
        <v>0</v>
      </c>
      <c r="Q181" s="237">
        <v>0.011169999999999999</v>
      </c>
      <c r="R181" s="237">
        <f>Q181*H181</f>
        <v>0.4432256</v>
      </c>
      <c r="S181" s="237">
        <v>0</v>
      </c>
      <c r="T181" s="23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9" t="s">
        <v>149</v>
      </c>
      <c r="AT181" s="239" t="s">
        <v>153</v>
      </c>
      <c r="AU181" s="239" t="s">
        <v>91</v>
      </c>
      <c r="AY181" s="18" t="s">
        <v>150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8" t="s">
        <v>89</v>
      </c>
      <c r="BK181" s="240">
        <f>ROUND(I181*H181,2)</f>
        <v>0</v>
      </c>
      <c r="BL181" s="18" t="s">
        <v>149</v>
      </c>
      <c r="BM181" s="239" t="s">
        <v>484</v>
      </c>
    </row>
    <row r="182" s="2" customFormat="1">
      <c r="A182" s="39"/>
      <c r="B182" s="40"/>
      <c r="C182" s="41"/>
      <c r="D182" s="241" t="s">
        <v>158</v>
      </c>
      <c r="E182" s="41"/>
      <c r="F182" s="242" t="s">
        <v>485</v>
      </c>
      <c r="G182" s="41"/>
      <c r="H182" s="41"/>
      <c r="I182" s="243"/>
      <c r="J182" s="41"/>
      <c r="K182" s="41"/>
      <c r="L182" s="45"/>
      <c r="M182" s="244"/>
      <c r="N182" s="245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158</v>
      </c>
      <c r="AU182" s="18" t="s">
        <v>91</v>
      </c>
    </row>
    <row r="183" s="2" customFormat="1">
      <c r="A183" s="39"/>
      <c r="B183" s="40"/>
      <c r="C183" s="41"/>
      <c r="D183" s="251" t="s">
        <v>243</v>
      </c>
      <c r="E183" s="41"/>
      <c r="F183" s="252" t="s">
        <v>486</v>
      </c>
      <c r="G183" s="41"/>
      <c r="H183" s="41"/>
      <c r="I183" s="243"/>
      <c r="J183" s="41"/>
      <c r="K183" s="41"/>
      <c r="L183" s="45"/>
      <c r="M183" s="244"/>
      <c r="N183" s="245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243</v>
      </c>
      <c r="AU183" s="18" t="s">
        <v>91</v>
      </c>
    </row>
    <row r="184" s="13" customFormat="1">
      <c r="A184" s="13"/>
      <c r="B184" s="253"/>
      <c r="C184" s="254"/>
      <c r="D184" s="241" t="s">
        <v>251</v>
      </c>
      <c r="E184" s="255" t="s">
        <v>1</v>
      </c>
      <c r="F184" s="256" t="s">
        <v>443</v>
      </c>
      <c r="G184" s="254"/>
      <c r="H184" s="255" t="s">
        <v>1</v>
      </c>
      <c r="I184" s="257"/>
      <c r="J184" s="254"/>
      <c r="K184" s="254"/>
      <c r="L184" s="258"/>
      <c r="M184" s="259"/>
      <c r="N184" s="260"/>
      <c r="O184" s="260"/>
      <c r="P184" s="260"/>
      <c r="Q184" s="260"/>
      <c r="R184" s="260"/>
      <c r="S184" s="260"/>
      <c r="T184" s="26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2" t="s">
        <v>251</v>
      </c>
      <c r="AU184" s="262" t="s">
        <v>91</v>
      </c>
      <c r="AV184" s="13" t="s">
        <v>89</v>
      </c>
      <c r="AW184" s="13" t="s">
        <v>37</v>
      </c>
      <c r="AX184" s="13" t="s">
        <v>82</v>
      </c>
      <c r="AY184" s="262" t="s">
        <v>150</v>
      </c>
    </row>
    <row r="185" s="14" customFormat="1">
      <c r="A185" s="14"/>
      <c r="B185" s="263"/>
      <c r="C185" s="264"/>
      <c r="D185" s="241" t="s">
        <v>251</v>
      </c>
      <c r="E185" s="265" t="s">
        <v>1</v>
      </c>
      <c r="F185" s="266" t="s">
        <v>487</v>
      </c>
      <c r="G185" s="264"/>
      <c r="H185" s="267">
        <v>29.899999999999999</v>
      </c>
      <c r="I185" s="268"/>
      <c r="J185" s="264"/>
      <c r="K185" s="264"/>
      <c r="L185" s="269"/>
      <c r="M185" s="270"/>
      <c r="N185" s="271"/>
      <c r="O185" s="271"/>
      <c r="P185" s="271"/>
      <c r="Q185" s="271"/>
      <c r="R185" s="271"/>
      <c r="S185" s="271"/>
      <c r="T185" s="27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3" t="s">
        <v>251</v>
      </c>
      <c r="AU185" s="273" t="s">
        <v>91</v>
      </c>
      <c r="AV185" s="14" t="s">
        <v>91</v>
      </c>
      <c r="AW185" s="14" t="s">
        <v>37</v>
      </c>
      <c r="AX185" s="14" t="s">
        <v>82</v>
      </c>
      <c r="AY185" s="273" t="s">
        <v>150</v>
      </c>
    </row>
    <row r="186" s="14" customFormat="1">
      <c r="A186" s="14"/>
      <c r="B186" s="263"/>
      <c r="C186" s="264"/>
      <c r="D186" s="241" t="s">
        <v>251</v>
      </c>
      <c r="E186" s="265" t="s">
        <v>1</v>
      </c>
      <c r="F186" s="266" t="s">
        <v>488</v>
      </c>
      <c r="G186" s="264"/>
      <c r="H186" s="267">
        <v>9.7799999999999994</v>
      </c>
      <c r="I186" s="268"/>
      <c r="J186" s="264"/>
      <c r="K186" s="264"/>
      <c r="L186" s="269"/>
      <c r="M186" s="270"/>
      <c r="N186" s="271"/>
      <c r="O186" s="271"/>
      <c r="P186" s="271"/>
      <c r="Q186" s="271"/>
      <c r="R186" s="271"/>
      <c r="S186" s="271"/>
      <c r="T186" s="27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3" t="s">
        <v>251</v>
      </c>
      <c r="AU186" s="273" t="s">
        <v>91</v>
      </c>
      <c r="AV186" s="14" t="s">
        <v>91</v>
      </c>
      <c r="AW186" s="14" t="s">
        <v>37</v>
      </c>
      <c r="AX186" s="14" t="s">
        <v>82</v>
      </c>
      <c r="AY186" s="273" t="s">
        <v>150</v>
      </c>
    </row>
    <row r="187" s="15" customFormat="1">
      <c r="A187" s="15"/>
      <c r="B187" s="274"/>
      <c r="C187" s="275"/>
      <c r="D187" s="241" t="s">
        <v>251</v>
      </c>
      <c r="E187" s="276" t="s">
        <v>1</v>
      </c>
      <c r="F187" s="277" t="s">
        <v>255</v>
      </c>
      <c r="G187" s="275"/>
      <c r="H187" s="278">
        <v>39.68</v>
      </c>
      <c r="I187" s="279"/>
      <c r="J187" s="275"/>
      <c r="K187" s="275"/>
      <c r="L187" s="280"/>
      <c r="M187" s="281"/>
      <c r="N187" s="282"/>
      <c r="O187" s="282"/>
      <c r="P187" s="282"/>
      <c r="Q187" s="282"/>
      <c r="R187" s="282"/>
      <c r="S187" s="282"/>
      <c r="T187" s="28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84" t="s">
        <v>251</v>
      </c>
      <c r="AU187" s="284" t="s">
        <v>91</v>
      </c>
      <c r="AV187" s="15" t="s">
        <v>149</v>
      </c>
      <c r="AW187" s="15" t="s">
        <v>37</v>
      </c>
      <c r="AX187" s="15" t="s">
        <v>89</v>
      </c>
      <c r="AY187" s="284" t="s">
        <v>150</v>
      </c>
    </row>
    <row r="188" s="2" customFormat="1" ht="16.5" customHeight="1">
      <c r="A188" s="39"/>
      <c r="B188" s="40"/>
      <c r="C188" s="228" t="s">
        <v>192</v>
      </c>
      <c r="D188" s="228" t="s">
        <v>153</v>
      </c>
      <c r="E188" s="229" t="s">
        <v>489</v>
      </c>
      <c r="F188" s="230" t="s">
        <v>490</v>
      </c>
      <c r="G188" s="231" t="s">
        <v>239</v>
      </c>
      <c r="H188" s="232">
        <v>39.68</v>
      </c>
      <c r="I188" s="233"/>
      <c r="J188" s="234">
        <f>ROUND(I188*H188,2)</f>
        <v>0</v>
      </c>
      <c r="K188" s="230" t="s">
        <v>240</v>
      </c>
      <c r="L188" s="45"/>
      <c r="M188" s="235" t="s">
        <v>1</v>
      </c>
      <c r="N188" s="236" t="s">
        <v>47</v>
      </c>
      <c r="O188" s="92"/>
      <c r="P188" s="237">
        <f>O188*H188</f>
        <v>0</v>
      </c>
      <c r="Q188" s="237">
        <v>0</v>
      </c>
      <c r="R188" s="237">
        <f>Q188*H188</f>
        <v>0</v>
      </c>
      <c r="S188" s="237">
        <v>0</v>
      </c>
      <c r="T188" s="23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9" t="s">
        <v>149</v>
      </c>
      <c r="AT188" s="239" t="s">
        <v>153</v>
      </c>
      <c r="AU188" s="239" t="s">
        <v>91</v>
      </c>
      <c r="AY188" s="18" t="s">
        <v>150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8" t="s">
        <v>89</v>
      </c>
      <c r="BK188" s="240">
        <f>ROUND(I188*H188,2)</f>
        <v>0</v>
      </c>
      <c r="BL188" s="18" t="s">
        <v>149</v>
      </c>
      <c r="BM188" s="239" t="s">
        <v>491</v>
      </c>
    </row>
    <row r="189" s="2" customFormat="1">
      <c r="A189" s="39"/>
      <c r="B189" s="40"/>
      <c r="C189" s="41"/>
      <c r="D189" s="241" t="s">
        <v>158</v>
      </c>
      <c r="E189" s="41"/>
      <c r="F189" s="242" t="s">
        <v>492</v>
      </c>
      <c r="G189" s="41"/>
      <c r="H189" s="41"/>
      <c r="I189" s="243"/>
      <c r="J189" s="41"/>
      <c r="K189" s="41"/>
      <c r="L189" s="45"/>
      <c r="M189" s="244"/>
      <c r="N189" s="245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158</v>
      </c>
      <c r="AU189" s="18" t="s">
        <v>91</v>
      </c>
    </row>
    <row r="190" s="2" customFormat="1">
      <c r="A190" s="39"/>
      <c r="B190" s="40"/>
      <c r="C190" s="41"/>
      <c r="D190" s="251" t="s">
        <v>243</v>
      </c>
      <c r="E190" s="41"/>
      <c r="F190" s="252" t="s">
        <v>493</v>
      </c>
      <c r="G190" s="41"/>
      <c r="H190" s="41"/>
      <c r="I190" s="243"/>
      <c r="J190" s="41"/>
      <c r="K190" s="41"/>
      <c r="L190" s="45"/>
      <c r="M190" s="244"/>
      <c r="N190" s="245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243</v>
      </c>
      <c r="AU190" s="18" t="s">
        <v>91</v>
      </c>
    </row>
    <row r="191" s="2" customFormat="1" ht="24.15" customHeight="1">
      <c r="A191" s="39"/>
      <c r="B191" s="40"/>
      <c r="C191" s="228" t="s">
        <v>197</v>
      </c>
      <c r="D191" s="228" t="s">
        <v>153</v>
      </c>
      <c r="E191" s="229" t="s">
        <v>494</v>
      </c>
      <c r="F191" s="230" t="s">
        <v>495</v>
      </c>
      <c r="G191" s="231" t="s">
        <v>292</v>
      </c>
      <c r="H191" s="232">
        <v>0.53300000000000003</v>
      </c>
      <c r="I191" s="233"/>
      <c r="J191" s="234">
        <f>ROUND(I191*H191,2)</f>
        <v>0</v>
      </c>
      <c r="K191" s="230" t="s">
        <v>240</v>
      </c>
      <c r="L191" s="45"/>
      <c r="M191" s="235" t="s">
        <v>1</v>
      </c>
      <c r="N191" s="236" t="s">
        <v>47</v>
      </c>
      <c r="O191" s="92"/>
      <c r="P191" s="237">
        <f>O191*H191</f>
        <v>0</v>
      </c>
      <c r="Q191" s="237">
        <v>1.05291</v>
      </c>
      <c r="R191" s="237">
        <f>Q191*H191</f>
        <v>0.56120102999999999</v>
      </c>
      <c r="S191" s="237">
        <v>0</v>
      </c>
      <c r="T191" s="23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9" t="s">
        <v>149</v>
      </c>
      <c r="AT191" s="239" t="s">
        <v>153</v>
      </c>
      <c r="AU191" s="239" t="s">
        <v>91</v>
      </c>
      <c r="AY191" s="18" t="s">
        <v>150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8" t="s">
        <v>89</v>
      </c>
      <c r="BK191" s="240">
        <f>ROUND(I191*H191,2)</f>
        <v>0</v>
      </c>
      <c r="BL191" s="18" t="s">
        <v>149</v>
      </c>
      <c r="BM191" s="239" t="s">
        <v>496</v>
      </c>
    </row>
    <row r="192" s="2" customFormat="1">
      <c r="A192" s="39"/>
      <c r="B192" s="40"/>
      <c r="C192" s="41"/>
      <c r="D192" s="241" t="s">
        <v>158</v>
      </c>
      <c r="E192" s="41"/>
      <c r="F192" s="242" t="s">
        <v>497</v>
      </c>
      <c r="G192" s="41"/>
      <c r="H192" s="41"/>
      <c r="I192" s="243"/>
      <c r="J192" s="41"/>
      <c r="K192" s="41"/>
      <c r="L192" s="45"/>
      <c r="M192" s="244"/>
      <c r="N192" s="245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158</v>
      </c>
      <c r="AU192" s="18" t="s">
        <v>91</v>
      </c>
    </row>
    <row r="193" s="2" customFormat="1">
      <c r="A193" s="39"/>
      <c r="B193" s="40"/>
      <c r="C193" s="41"/>
      <c r="D193" s="251" t="s">
        <v>243</v>
      </c>
      <c r="E193" s="41"/>
      <c r="F193" s="252" t="s">
        <v>498</v>
      </c>
      <c r="G193" s="41"/>
      <c r="H193" s="41"/>
      <c r="I193" s="243"/>
      <c r="J193" s="41"/>
      <c r="K193" s="41"/>
      <c r="L193" s="45"/>
      <c r="M193" s="244"/>
      <c r="N193" s="245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243</v>
      </c>
      <c r="AU193" s="18" t="s">
        <v>91</v>
      </c>
    </row>
    <row r="194" s="13" customFormat="1">
      <c r="A194" s="13"/>
      <c r="B194" s="253"/>
      <c r="C194" s="254"/>
      <c r="D194" s="241" t="s">
        <v>251</v>
      </c>
      <c r="E194" s="255" t="s">
        <v>1</v>
      </c>
      <c r="F194" s="256" t="s">
        <v>443</v>
      </c>
      <c r="G194" s="254"/>
      <c r="H194" s="255" t="s">
        <v>1</v>
      </c>
      <c r="I194" s="257"/>
      <c r="J194" s="254"/>
      <c r="K194" s="254"/>
      <c r="L194" s="258"/>
      <c r="M194" s="259"/>
      <c r="N194" s="260"/>
      <c r="O194" s="260"/>
      <c r="P194" s="260"/>
      <c r="Q194" s="260"/>
      <c r="R194" s="260"/>
      <c r="S194" s="260"/>
      <c r="T194" s="26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2" t="s">
        <v>251</v>
      </c>
      <c r="AU194" s="262" t="s">
        <v>91</v>
      </c>
      <c r="AV194" s="13" t="s">
        <v>89</v>
      </c>
      <c r="AW194" s="13" t="s">
        <v>37</v>
      </c>
      <c r="AX194" s="13" t="s">
        <v>82</v>
      </c>
      <c r="AY194" s="262" t="s">
        <v>150</v>
      </c>
    </row>
    <row r="195" s="14" customFormat="1">
      <c r="A195" s="14"/>
      <c r="B195" s="263"/>
      <c r="C195" s="264"/>
      <c r="D195" s="241" t="s">
        <v>251</v>
      </c>
      <c r="E195" s="265" t="s">
        <v>1</v>
      </c>
      <c r="F195" s="266" t="s">
        <v>499</v>
      </c>
      <c r="G195" s="264"/>
      <c r="H195" s="267">
        <v>0.41899999999999998</v>
      </c>
      <c r="I195" s="268"/>
      <c r="J195" s="264"/>
      <c r="K195" s="264"/>
      <c r="L195" s="269"/>
      <c r="M195" s="270"/>
      <c r="N195" s="271"/>
      <c r="O195" s="271"/>
      <c r="P195" s="271"/>
      <c r="Q195" s="271"/>
      <c r="R195" s="271"/>
      <c r="S195" s="271"/>
      <c r="T195" s="27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3" t="s">
        <v>251</v>
      </c>
      <c r="AU195" s="273" t="s">
        <v>91</v>
      </c>
      <c r="AV195" s="14" t="s">
        <v>91</v>
      </c>
      <c r="AW195" s="14" t="s">
        <v>37</v>
      </c>
      <c r="AX195" s="14" t="s">
        <v>82</v>
      </c>
      <c r="AY195" s="273" t="s">
        <v>150</v>
      </c>
    </row>
    <row r="196" s="14" customFormat="1">
      <c r="A196" s="14"/>
      <c r="B196" s="263"/>
      <c r="C196" s="264"/>
      <c r="D196" s="241" t="s">
        <v>251</v>
      </c>
      <c r="E196" s="265" t="s">
        <v>1</v>
      </c>
      <c r="F196" s="266" t="s">
        <v>500</v>
      </c>
      <c r="G196" s="264"/>
      <c r="H196" s="267">
        <v>0.114</v>
      </c>
      <c r="I196" s="268"/>
      <c r="J196" s="264"/>
      <c r="K196" s="264"/>
      <c r="L196" s="269"/>
      <c r="M196" s="270"/>
      <c r="N196" s="271"/>
      <c r="O196" s="271"/>
      <c r="P196" s="271"/>
      <c r="Q196" s="271"/>
      <c r="R196" s="271"/>
      <c r="S196" s="271"/>
      <c r="T196" s="27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3" t="s">
        <v>251</v>
      </c>
      <c r="AU196" s="273" t="s">
        <v>91</v>
      </c>
      <c r="AV196" s="14" t="s">
        <v>91</v>
      </c>
      <c r="AW196" s="14" t="s">
        <v>37</v>
      </c>
      <c r="AX196" s="14" t="s">
        <v>82</v>
      </c>
      <c r="AY196" s="273" t="s">
        <v>150</v>
      </c>
    </row>
    <row r="197" s="15" customFormat="1">
      <c r="A197" s="15"/>
      <c r="B197" s="274"/>
      <c r="C197" s="275"/>
      <c r="D197" s="241" t="s">
        <v>251</v>
      </c>
      <c r="E197" s="276" t="s">
        <v>1</v>
      </c>
      <c r="F197" s="277" t="s">
        <v>255</v>
      </c>
      <c r="G197" s="275"/>
      <c r="H197" s="278">
        <v>0.53300000000000003</v>
      </c>
      <c r="I197" s="279"/>
      <c r="J197" s="275"/>
      <c r="K197" s="275"/>
      <c r="L197" s="280"/>
      <c r="M197" s="281"/>
      <c r="N197" s="282"/>
      <c r="O197" s="282"/>
      <c r="P197" s="282"/>
      <c r="Q197" s="282"/>
      <c r="R197" s="282"/>
      <c r="S197" s="282"/>
      <c r="T197" s="28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4" t="s">
        <v>251</v>
      </c>
      <c r="AU197" s="284" t="s">
        <v>91</v>
      </c>
      <c r="AV197" s="15" t="s">
        <v>149</v>
      </c>
      <c r="AW197" s="15" t="s">
        <v>37</v>
      </c>
      <c r="AX197" s="15" t="s">
        <v>89</v>
      </c>
      <c r="AY197" s="284" t="s">
        <v>150</v>
      </c>
    </row>
    <row r="198" s="12" customFormat="1" ht="22.8" customHeight="1">
      <c r="A198" s="12"/>
      <c r="B198" s="212"/>
      <c r="C198" s="213"/>
      <c r="D198" s="214" t="s">
        <v>81</v>
      </c>
      <c r="E198" s="226" t="s">
        <v>177</v>
      </c>
      <c r="F198" s="226" t="s">
        <v>236</v>
      </c>
      <c r="G198" s="213"/>
      <c r="H198" s="213"/>
      <c r="I198" s="216"/>
      <c r="J198" s="227">
        <f>BK198</f>
        <v>0</v>
      </c>
      <c r="K198" s="213"/>
      <c r="L198" s="218"/>
      <c r="M198" s="219"/>
      <c r="N198" s="220"/>
      <c r="O198" s="220"/>
      <c r="P198" s="221">
        <f>SUM(P199:P253)</f>
        <v>0</v>
      </c>
      <c r="Q198" s="220"/>
      <c r="R198" s="221">
        <f>SUM(R199:R253)</f>
        <v>26.532198000000001</v>
      </c>
      <c r="S198" s="220"/>
      <c r="T198" s="222">
        <f>SUM(T199:T253)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3" t="s">
        <v>89</v>
      </c>
      <c r="AT198" s="224" t="s">
        <v>81</v>
      </c>
      <c r="AU198" s="224" t="s">
        <v>89</v>
      </c>
      <c r="AY198" s="223" t="s">
        <v>150</v>
      </c>
      <c r="BK198" s="225">
        <f>SUM(BK199:BK253)</f>
        <v>0</v>
      </c>
    </row>
    <row r="199" s="2" customFormat="1" ht="16.5" customHeight="1">
      <c r="A199" s="39"/>
      <c r="B199" s="40"/>
      <c r="C199" s="228" t="s">
        <v>202</v>
      </c>
      <c r="D199" s="228" t="s">
        <v>153</v>
      </c>
      <c r="E199" s="229" t="s">
        <v>501</v>
      </c>
      <c r="F199" s="230" t="s">
        <v>502</v>
      </c>
      <c r="G199" s="231" t="s">
        <v>239</v>
      </c>
      <c r="H199" s="232">
        <v>87</v>
      </c>
      <c r="I199" s="233"/>
      <c r="J199" s="234">
        <f>ROUND(I199*H199,2)</f>
        <v>0</v>
      </c>
      <c r="K199" s="230" t="s">
        <v>240</v>
      </c>
      <c r="L199" s="45"/>
      <c r="M199" s="235" t="s">
        <v>1</v>
      </c>
      <c r="N199" s="236" t="s">
        <v>47</v>
      </c>
      <c r="O199" s="92"/>
      <c r="P199" s="237">
        <f>O199*H199</f>
        <v>0</v>
      </c>
      <c r="Q199" s="237">
        <v>0.00025999999999999998</v>
      </c>
      <c r="R199" s="237">
        <f>Q199*H199</f>
        <v>0.022619999999999998</v>
      </c>
      <c r="S199" s="237">
        <v>0</v>
      </c>
      <c r="T199" s="23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9" t="s">
        <v>149</v>
      </c>
      <c r="AT199" s="239" t="s">
        <v>153</v>
      </c>
      <c r="AU199" s="239" t="s">
        <v>91</v>
      </c>
      <c r="AY199" s="18" t="s">
        <v>150</v>
      </c>
      <c r="BE199" s="240">
        <f>IF(N199="základní",J199,0)</f>
        <v>0</v>
      </c>
      <c r="BF199" s="240">
        <f>IF(N199="snížená",J199,0)</f>
        <v>0</v>
      </c>
      <c r="BG199" s="240">
        <f>IF(N199="zákl. přenesená",J199,0)</f>
        <v>0</v>
      </c>
      <c r="BH199" s="240">
        <f>IF(N199="sníž. přenesená",J199,0)</f>
        <v>0</v>
      </c>
      <c r="BI199" s="240">
        <f>IF(N199="nulová",J199,0)</f>
        <v>0</v>
      </c>
      <c r="BJ199" s="18" t="s">
        <v>89</v>
      </c>
      <c r="BK199" s="240">
        <f>ROUND(I199*H199,2)</f>
        <v>0</v>
      </c>
      <c r="BL199" s="18" t="s">
        <v>149</v>
      </c>
      <c r="BM199" s="239" t="s">
        <v>503</v>
      </c>
    </row>
    <row r="200" s="2" customFormat="1">
      <c r="A200" s="39"/>
      <c r="B200" s="40"/>
      <c r="C200" s="41"/>
      <c r="D200" s="241" t="s">
        <v>158</v>
      </c>
      <c r="E200" s="41"/>
      <c r="F200" s="242" t="s">
        <v>504</v>
      </c>
      <c r="G200" s="41"/>
      <c r="H200" s="41"/>
      <c r="I200" s="243"/>
      <c r="J200" s="41"/>
      <c r="K200" s="41"/>
      <c r="L200" s="45"/>
      <c r="M200" s="244"/>
      <c r="N200" s="245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158</v>
      </c>
      <c r="AU200" s="18" t="s">
        <v>91</v>
      </c>
    </row>
    <row r="201" s="2" customFormat="1">
      <c r="A201" s="39"/>
      <c r="B201" s="40"/>
      <c r="C201" s="41"/>
      <c r="D201" s="251" t="s">
        <v>243</v>
      </c>
      <c r="E201" s="41"/>
      <c r="F201" s="252" t="s">
        <v>505</v>
      </c>
      <c r="G201" s="41"/>
      <c r="H201" s="41"/>
      <c r="I201" s="243"/>
      <c r="J201" s="41"/>
      <c r="K201" s="41"/>
      <c r="L201" s="45"/>
      <c r="M201" s="244"/>
      <c r="N201" s="245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243</v>
      </c>
      <c r="AU201" s="18" t="s">
        <v>91</v>
      </c>
    </row>
    <row r="202" s="2" customFormat="1" ht="21.75" customHeight="1">
      <c r="A202" s="39"/>
      <c r="B202" s="40"/>
      <c r="C202" s="228" t="s">
        <v>8</v>
      </c>
      <c r="D202" s="228" t="s">
        <v>153</v>
      </c>
      <c r="E202" s="229" t="s">
        <v>506</v>
      </c>
      <c r="F202" s="230" t="s">
        <v>507</v>
      </c>
      <c r="G202" s="231" t="s">
        <v>239</v>
      </c>
      <c r="H202" s="232">
        <v>87</v>
      </c>
      <c r="I202" s="233"/>
      <c r="J202" s="234">
        <f>ROUND(I202*H202,2)</f>
        <v>0</v>
      </c>
      <c r="K202" s="230" t="s">
        <v>240</v>
      </c>
      <c r="L202" s="45"/>
      <c r="M202" s="235" t="s">
        <v>1</v>
      </c>
      <c r="N202" s="236" t="s">
        <v>47</v>
      </c>
      <c r="O202" s="92"/>
      <c r="P202" s="237">
        <f>O202*H202</f>
        <v>0</v>
      </c>
      <c r="Q202" s="237">
        <v>0.0054599999999999996</v>
      </c>
      <c r="R202" s="237">
        <f>Q202*H202</f>
        <v>0.47501999999999994</v>
      </c>
      <c r="S202" s="237">
        <v>0</v>
      </c>
      <c r="T202" s="238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9" t="s">
        <v>149</v>
      </c>
      <c r="AT202" s="239" t="s">
        <v>153</v>
      </c>
      <c r="AU202" s="239" t="s">
        <v>91</v>
      </c>
      <c r="AY202" s="18" t="s">
        <v>150</v>
      </c>
      <c r="BE202" s="240">
        <f>IF(N202="základní",J202,0)</f>
        <v>0</v>
      </c>
      <c r="BF202" s="240">
        <f>IF(N202="snížená",J202,0)</f>
        <v>0</v>
      </c>
      <c r="BG202" s="240">
        <f>IF(N202="zákl. přenesená",J202,0)</f>
        <v>0</v>
      </c>
      <c r="BH202" s="240">
        <f>IF(N202="sníž. přenesená",J202,0)</f>
        <v>0</v>
      </c>
      <c r="BI202" s="240">
        <f>IF(N202="nulová",J202,0)</f>
        <v>0</v>
      </c>
      <c r="BJ202" s="18" t="s">
        <v>89</v>
      </c>
      <c r="BK202" s="240">
        <f>ROUND(I202*H202,2)</f>
        <v>0</v>
      </c>
      <c r="BL202" s="18" t="s">
        <v>149</v>
      </c>
      <c r="BM202" s="239" t="s">
        <v>508</v>
      </c>
    </row>
    <row r="203" s="2" customFormat="1">
      <c r="A203" s="39"/>
      <c r="B203" s="40"/>
      <c r="C203" s="41"/>
      <c r="D203" s="241" t="s">
        <v>158</v>
      </c>
      <c r="E203" s="41"/>
      <c r="F203" s="242" t="s">
        <v>509</v>
      </c>
      <c r="G203" s="41"/>
      <c r="H203" s="41"/>
      <c r="I203" s="243"/>
      <c r="J203" s="41"/>
      <c r="K203" s="41"/>
      <c r="L203" s="45"/>
      <c r="M203" s="244"/>
      <c r="N203" s="245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158</v>
      </c>
      <c r="AU203" s="18" t="s">
        <v>91</v>
      </c>
    </row>
    <row r="204" s="2" customFormat="1">
      <c r="A204" s="39"/>
      <c r="B204" s="40"/>
      <c r="C204" s="41"/>
      <c r="D204" s="251" t="s">
        <v>243</v>
      </c>
      <c r="E204" s="41"/>
      <c r="F204" s="252" t="s">
        <v>510</v>
      </c>
      <c r="G204" s="41"/>
      <c r="H204" s="41"/>
      <c r="I204" s="243"/>
      <c r="J204" s="41"/>
      <c r="K204" s="41"/>
      <c r="L204" s="45"/>
      <c r="M204" s="244"/>
      <c r="N204" s="245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243</v>
      </c>
      <c r="AU204" s="18" t="s">
        <v>91</v>
      </c>
    </row>
    <row r="205" s="13" customFormat="1">
      <c r="A205" s="13"/>
      <c r="B205" s="253"/>
      <c r="C205" s="254"/>
      <c r="D205" s="241" t="s">
        <v>251</v>
      </c>
      <c r="E205" s="255" t="s">
        <v>1</v>
      </c>
      <c r="F205" s="256" t="s">
        <v>511</v>
      </c>
      <c r="G205" s="254"/>
      <c r="H205" s="255" t="s">
        <v>1</v>
      </c>
      <c r="I205" s="257"/>
      <c r="J205" s="254"/>
      <c r="K205" s="254"/>
      <c r="L205" s="258"/>
      <c r="M205" s="259"/>
      <c r="N205" s="260"/>
      <c r="O205" s="260"/>
      <c r="P205" s="260"/>
      <c r="Q205" s="260"/>
      <c r="R205" s="260"/>
      <c r="S205" s="260"/>
      <c r="T205" s="26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2" t="s">
        <v>251</v>
      </c>
      <c r="AU205" s="262" t="s">
        <v>91</v>
      </c>
      <c r="AV205" s="13" t="s">
        <v>89</v>
      </c>
      <c r="AW205" s="13" t="s">
        <v>37</v>
      </c>
      <c r="AX205" s="13" t="s">
        <v>82</v>
      </c>
      <c r="AY205" s="262" t="s">
        <v>150</v>
      </c>
    </row>
    <row r="206" s="13" customFormat="1">
      <c r="A206" s="13"/>
      <c r="B206" s="253"/>
      <c r="C206" s="254"/>
      <c r="D206" s="241" t="s">
        <v>251</v>
      </c>
      <c r="E206" s="255" t="s">
        <v>1</v>
      </c>
      <c r="F206" s="256" t="s">
        <v>512</v>
      </c>
      <c r="G206" s="254"/>
      <c r="H206" s="255" t="s">
        <v>1</v>
      </c>
      <c r="I206" s="257"/>
      <c r="J206" s="254"/>
      <c r="K206" s="254"/>
      <c r="L206" s="258"/>
      <c r="M206" s="259"/>
      <c r="N206" s="260"/>
      <c r="O206" s="260"/>
      <c r="P206" s="260"/>
      <c r="Q206" s="260"/>
      <c r="R206" s="260"/>
      <c r="S206" s="260"/>
      <c r="T206" s="26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2" t="s">
        <v>251</v>
      </c>
      <c r="AU206" s="262" t="s">
        <v>91</v>
      </c>
      <c r="AV206" s="13" t="s">
        <v>89</v>
      </c>
      <c r="AW206" s="13" t="s">
        <v>37</v>
      </c>
      <c r="AX206" s="13" t="s">
        <v>82</v>
      </c>
      <c r="AY206" s="262" t="s">
        <v>150</v>
      </c>
    </row>
    <row r="207" s="14" customFormat="1">
      <c r="A207" s="14"/>
      <c r="B207" s="263"/>
      <c r="C207" s="264"/>
      <c r="D207" s="241" t="s">
        <v>251</v>
      </c>
      <c r="E207" s="265" t="s">
        <v>1</v>
      </c>
      <c r="F207" s="266" t="s">
        <v>287</v>
      </c>
      <c r="G207" s="264"/>
      <c r="H207" s="267">
        <v>87</v>
      </c>
      <c r="I207" s="268"/>
      <c r="J207" s="264"/>
      <c r="K207" s="264"/>
      <c r="L207" s="269"/>
      <c r="M207" s="270"/>
      <c r="N207" s="271"/>
      <c r="O207" s="271"/>
      <c r="P207" s="271"/>
      <c r="Q207" s="271"/>
      <c r="R207" s="271"/>
      <c r="S207" s="271"/>
      <c r="T207" s="27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3" t="s">
        <v>251</v>
      </c>
      <c r="AU207" s="273" t="s">
        <v>91</v>
      </c>
      <c r="AV207" s="14" t="s">
        <v>91</v>
      </c>
      <c r="AW207" s="14" t="s">
        <v>37</v>
      </c>
      <c r="AX207" s="14" t="s">
        <v>82</v>
      </c>
      <c r="AY207" s="273" t="s">
        <v>150</v>
      </c>
    </row>
    <row r="208" s="15" customFormat="1">
      <c r="A208" s="15"/>
      <c r="B208" s="274"/>
      <c r="C208" s="275"/>
      <c r="D208" s="241" t="s">
        <v>251</v>
      </c>
      <c r="E208" s="276" t="s">
        <v>1</v>
      </c>
      <c r="F208" s="277" t="s">
        <v>255</v>
      </c>
      <c r="G208" s="275"/>
      <c r="H208" s="278">
        <v>87</v>
      </c>
      <c r="I208" s="279"/>
      <c r="J208" s="275"/>
      <c r="K208" s="275"/>
      <c r="L208" s="280"/>
      <c r="M208" s="281"/>
      <c r="N208" s="282"/>
      <c r="O208" s="282"/>
      <c r="P208" s="282"/>
      <c r="Q208" s="282"/>
      <c r="R208" s="282"/>
      <c r="S208" s="282"/>
      <c r="T208" s="283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84" t="s">
        <v>251</v>
      </c>
      <c r="AU208" s="284" t="s">
        <v>91</v>
      </c>
      <c r="AV208" s="15" t="s">
        <v>149</v>
      </c>
      <c r="AW208" s="15" t="s">
        <v>37</v>
      </c>
      <c r="AX208" s="15" t="s">
        <v>89</v>
      </c>
      <c r="AY208" s="284" t="s">
        <v>150</v>
      </c>
    </row>
    <row r="209" s="2" customFormat="1" ht="24.15" customHeight="1">
      <c r="A209" s="39"/>
      <c r="B209" s="40"/>
      <c r="C209" s="228" t="s">
        <v>210</v>
      </c>
      <c r="D209" s="228" t="s">
        <v>153</v>
      </c>
      <c r="E209" s="229" t="s">
        <v>513</v>
      </c>
      <c r="F209" s="230" t="s">
        <v>514</v>
      </c>
      <c r="G209" s="231" t="s">
        <v>239</v>
      </c>
      <c r="H209" s="232">
        <v>261</v>
      </c>
      <c r="I209" s="233"/>
      <c r="J209" s="234">
        <f>ROUND(I209*H209,2)</f>
        <v>0</v>
      </c>
      <c r="K209" s="230" t="s">
        <v>240</v>
      </c>
      <c r="L209" s="45"/>
      <c r="M209" s="235" t="s">
        <v>1</v>
      </c>
      <c r="N209" s="236" t="s">
        <v>47</v>
      </c>
      <c r="O209" s="92"/>
      <c r="P209" s="237">
        <f>O209*H209</f>
        <v>0</v>
      </c>
      <c r="Q209" s="237">
        <v>0.0020999999999999999</v>
      </c>
      <c r="R209" s="237">
        <f>Q209*H209</f>
        <v>0.54809999999999992</v>
      </c>
      <c r="S209" s="237">
        <v>0</v>
      </c>
      <c r="T209" s="23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9" t="s">
        <v>149</v>
      </c>
      <c r="AT209" s="239" t="s">
        <v>153</v>
      </c>
      <c r="AU209" s="239" t="s">
        <v>91</v>
      </c>
      <c r="AY209" s="18" t="s">
        <v>150</v>
      </c>
      <c r="BE209" s="240">
        <f>IF(N209="základní",J209,0)</f>
        <v>0</v>
      </c>
      <c r="BF209" s="240">
        <f>IF(N209="snížená",J209,0)</f>
        <v>0</v>
      </c>
      <c r="BG209" s="240">
        <f>IF(N209="zákl. přenesená",J209,0)</f>
        <v>0</v>
      </c>
      <c r="BH209" s="240">
        <f>IF(N209="sníž. přenesená",J209,0)</f>
        <v>0</v>
      </c>
      <c r="BI209" s="240">
        <f>IF(N209="nulová",J209,0)</f>
        <v>0</v>
      </c>
      <c r="BJ209" s="18" t="s">
        <v>89</v>
      </c>
      <c r="BK209" s="240">
        <f>ROUND(I209*H209,2)</f>
        <v>0</v>
      </c>
      <c r="BL209" s="18" t="s">
        <v>149</v>
      </c>
      <c r="BM209" s="239" t="s">
        <v>515</v>
      </c>
    </row>
    <row r="210" s="2" customFormat="1">
      <c r="A210" s="39"/>
      <c r="B210" s="40"/>
      <c r="C210" s="41"/>
      <c r="D210" s="241" t="s">
        <v>158</v>
      </c>
      <c r="E210" s="41"/>
      <c r="F210" s="242" t="s">
        <v>516</v>
      </c>
      <c r="G210" s="41"/>
      <c r="H210" s="41"/>
      <c r="I210" s="243"/>
      <c r="J210" s="41"/>
      <c r="K210" s="41"/>
      <c r="L210" s="45"/>
      <c r="M210" s="244"/>
      <c r="N210" s="245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158</v>
      </c>
      <c r="AU210" s="18" t="s">
        <v>91</v>
      </c>
    </row>
    <row r="211" s="2" customFormat="1">
      <c r="A211" s="39"/>
      <c r="B211" s="40"/>
      <c r="C211" s="41"/>
      <c r="D211" s="251" t="s">
        <v>243</v>
      </c>
      <c r="E211" s="41"/>
      <c r="F211" s="252" t="s">
        <v>517</v>
      </c>
      <c r="G211" s="41"/>
      <c r="H211" s="41"/>
      <c r="I211" s="243"/>
      <c r="J211" s="41"/>
      <c r="K211" s="41"/>
      <c r="L211" s="45"/>
      <c r="M211" s="244"/>
      <c r="N211" s="245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243</v>
      </c>
      <c r="AU211" s="18" t="s">
        <v>91</v>
      </c>
    </row>
    <row r="212" s="14" customFormat="1">
      <c r="A212" s="14"/>
      <c r="B212" s="263"/>
      <c r="C212" s="264"/>
      <c r="D212" s="241" t="s">
        <v>251</v>
      </c>
      <c r="E212" s="265" t="s">
        <v>1</v>
      </c>
      <c r="F212" s="266" t="s">
        <v>518</v>
      </c>
      <c r="G212" s="264"/>
      <c r="H212" s="267">
        <v>261</v>
      </c>
      <c r="I212" s="268"/>
      <c r="J212" s="264"/>
      <c r="K212" s="264"/>
      <c r="L212" s="269"/>
      <c r="M212" s="270"/>
      <c r="N212" s="271"/>
      <c r="O212" s="271"/>
      <c r="P212" s="271"/>
      <c r="Q212" s="271"/>
      <c r="R212" s="271"/>
      <c r="S212" s="271"/>
      <c r="T212" s="27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3" t="s">
        <v>251</v>
      </c>
      <c r="AU212" s="273" t="s">
        <v>91</v>
      </c>
      <c r="AV212" s="14" t="s">
        <v>91</v>
      </c>
      <c r="AW212" s="14" t="s">
        <v>37</v>
      </c>
      <c r="AX212" s="14" t="s">
        <v>82</v>
      </c>
      <c r="AY212" s="273" t="s">
        <v>150</v>
      </c>
    </row>
    <row r="213" s="15" customFormat="1">
      <c r="A213" s="15"/>
      <c r="B213" s="274"/>
      <c r="C213" s="275"/>
      <c r="D213" s="241" t="s">
        <v>251</v>
      </c>
      <c r="E213" s="276" t="s">
        <v>1</v>
      </c>
      <c r="F213" s="277" t="s">
        <v>255</v>
      </c>
      <c r="G213" s="275"/>
      <c r="H213" s="278">
        <v>261</v>
      </c>
      <c r="I213" s="279"/>
      <c r="J213" s="275"/>
      <c r="K213" s="275"/>
      <c r="L213" s="280"/>
      <c r="M213" s="281"/>
      <c r="N213" s="282"/>
      <c r="O213" s="282"/>
      <c r="P213" s="282"/>
      <c r="Q213" s="282"/>
      <c r="R213" s="282"/>
      <c r="S213" s="282"/>
      <c r="T213" s="283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4" t="s">
        <v>251</v>
      </c>
      <c r="AU213" s="284" t="s">
        <v>91</v>
      </c>
      <c r="AV213" s="15" t="s">
        <v>149</v>
      </c>
      <c r="AW213" s="15" t="s">
        <v>37</v>
      </c>
      <c r="AX213" s="15" t="s">
        <v>89</v>
      </c>
      <c r="AY213" s="284" t="s">
        <v>150</v>
      </c>
    </row>
    <row r="214" s="2" customFormat="1" ht="44.25" customHeight="1">
      <c r="A214" s="39"/>
      <c r="B214" s="40"/>
      <c r="C214" s="228" t="s">
        <v>340</v>
      </c>
      <c r="D214" s="228" t="s">
        <v>153</v>
      </c>
      <c r="E214" s="229" t="s">
        <v>519</v>
      </c>
      <c r="F214" s="230" t="s">
        <v>520</v>
      </c>
      <c r="G214" s="231" t="s">
        <v>239</v>
      </c>
      <c r="H214" s="232">
        <v>87</v>
      </c>
      <c r="I214" s="233"/>
      <c r="J214" s="234">
        <f>ROUND(I214*H214,2)</f>
        <v>0</v>
      </c>
      <c r="K214" s="230" t="s">
        <v>521</v>
      </c>
      <c r="L214" s="45"/>
      <c r="M214" s="235" t="s">
        <v>1</v>
      </c>
      <c r="N214" s="236" t="s">
        <v>47</v>
      </c>
      <c r="O214" s="92"/>
      <c r="P214" s="237">
        <f>O214*H214</f>
        <v>0</v>
      </c>
      <c r="Q214" s="237">
        <v>0.011520000000000001</v>
      </c>
      <c r="R214" s="237">
        <f>Q214*H214</f>
        <v>1.00224</v>
      </c>
      <c r="S214" s="237">
        <v>0</v>
      </c>
      <c r="T214" s="238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9" t="s">
        <v>149</v>
      </c>
      <c r="AT214" s="239" t="s">
        <v>153</v>
      </c>
      <c r="AU214" s="239" t="s">
        <v>91</v>
      </c>
      <c r="AY214" s="18" t="s">
        <v>150</v>
      </c>
      <c r="BE214" s="240">
        <f>IF(N214="základní",J214,0)</f>
        <v>0</v>
      </c>
      <c r="BF214" s="240">
        <f>IF(N214="snížená",J214,0)</f>
        <v>0</v>
      </c>
      <c r="BG214" s="240">
        <f>IF(N214="zákl. přenesená",J214,0)</f>
        <v>0</v>
      </c>
      <c r="BH214" s="240">
        <f>IF(N214="sníž. přenesená",J214,0)</f>
        <v>0</v>
      </c>
      <c r="BI214" s="240">
        <f>IF(N214="nulová",J214,0)</f>
        <v>0</v>
      </c>
      <c r="BJ214" s="18" t="s">
        <v>89</v>
      </c>
      <c r="BK214" s="240">
        <f>ROUND(I214*H214,2)</f>
        <v>0</v>
      </c>
      <c r="BL214" s="18" t="s">
        <v>149</v>
      </c>
      <c r="BM214" s="239" t="s">
        <v>522</v>
      </c>
    </row>
    <row r="215" s="2" customFormat="1">
      <c r="A215" s="39"/>
      <c r="B215" s="40"/>
      <c r="C215" s="41"/>
      <c r="D215" s="241" t="s">
        <v>158</v>
      </c>
      <c r="E215" s="41"/>
      <c r="F215" s="242" t="s">
        <v>523</v>
      </c>
      <c r="G215" s="41"/>
      <c r="H215" s="41"/>
      <c r="I215" s="243"/>
      <c r="J215" s="41"/>
      <c r="K215" s="41"/>
      <c r="L215" s="45"/>
      <c r="M215" s="244"/>
      <c r="N215" s="245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158</v>
      </c>
      <c r="AU215" s="18" t="s">
        <v>91</v>
      </c>
    </row>
    <row r="216" s="2" customFormat="1">
      <c r="A216" s="39"/>
      <c r="B216" s="40"/>
      <c r="C216" s="41"/>
      <c r="D216" s="251" t="s">
        <v>243</v>
      </c>
      <c r="E216" s="41"/>
      <c r="F216" s="252" t="s">
        <v>524</v>
      </c>
      <c r="G216" s="41"/>
      <c r="H216" s="41"/>
      <c r="I216" s="243"/>
      <c r="J216" s="41"/>
      <c r="K216" s="41"/>
      <c r="L216" s="45"/>
      <c r="M216" s="244"/>
      <c r="N216" s="245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243</v>
      </c>
      <c r="AU216" s="18" t="s">
        <v>91</v>
      </c>
    </row>
    <row r="217" s="2" customFormat="1" ht="24.15" customHeight="1">
      <c r="A217" s="39"/>
      <c r="B217" s="40"/>
      <c r="C217" s="289" t="s">
        <v>347</v>
      </c>
      <c r="D217" s="289" t="s">
        <v>468</v>
      </c>
      <c r="E217" s="290" t="s">
        <v>525</v>
      </c>
      <c r="F217" s="291" t="s">
        <v>526</v>
      </c>
      <c r="G217" s="292" t="s">
        <v>239</v>
      </c>
      <c r="H217" s="293">
        <v>91.349999999999994</v>
      </c>
      <c r="I217" s="294"/>
      <c r="J217" s="295">
        <f>ROUND(I217*H217,2)</f>
        <v>0</v>
      </c>
      <c r="K217" s="291" t="s">
        <v>521</v>
      </c>
      <c r="L217" s="296"/>
      <c r="M217" s="297" t="s">
        <v>1</v>
      </c>
      <c r="N217" s="298" t="s">
        <v>47</v>
      </c>
      <c r="O217" s="92"/>
      <c r="P217" s="237">
        <f>O217*H217</f>
        <v>0</v>
      </c>
      <c r="Q217" s="237">
        <v>0.0155</v>
      </c>
      <c r="R217" s="237">
        <f>Q217*H217</f>
        <v>1.4159249999999999</v>
      </c>
      <c r="S217" s="237">
        <v>0</v>
      </c>
      <c r="T217" s="23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9" t="s">
        <v>187</v>
      </c>
      <c r="AT217" s="239" t="s">
        <v>468</v>
      </c>
      <c r="AU217" s="239" t="s">
        <v>91</v>
      </c>
      <c r="AY217" s="18" t="s">
        <v>150</v>
      </c>
      <c r="BE217" s="240">
        <f>IF(N217="základní",J217,0)</f>
        <v>0</v>
      </c>
      <c r="BF217" s="240">
        <f>IF(N217="snížená",J217,0)</f>
        <v>0</v>
      </c>
      <c r="BG217" s="240">
        <f>IF(N217="zákl. přenesená",J217,0)</f>
        <v>0</v>
      </c>
      <c r="BH217" s="240">
        <f>IF(N217="sníž. přenesená",J217,0)</f>
        <v>0</v>
      </c>
      <c r="BI217" s="240">
        <f>IF(N217="nulová",J217,0)</f>
        <v>0</v>
      </c>
      <c r="BJ217" s="18" t="s">
        <v>89</v>
      </c>
      <c r="BK217" s="240">
        <f>ROUND(I217*H217,2)</f>
        <v>0</v>
      </c>
      <c r="BL217" s="18" t="s">
        <v>149</v>
      </c>
      <c r="BM217" s="239" t="s">
        <v>527</v>
      </c>
    </row>
    <row r="218" s="2" customFormat="1">
      <c r="A218" s="39"/>
      <c r="B218" s="40"/>
      <c r="C218" s="41"/>
      <c r="D218" s="241" t="s">
        <v>158</v>
      </c>
      <c r="E218" s="41"/>
      <c r="F218" s="242" t="s">
        <v>526</v>
      </c>
      <c r="G218" s="41"/>
      <c r="H218" s="41"/>
      <c r="I218" s="243"/>
      <c r="J218" s="41"/>
      <c r="K218" s="41"/>
      <c r="L218" s="45"/>
      <c r="M218" s="244"/>
      <c r="N218" s="245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158</v>
      </c>
      <c r="AU218" s="18" t="s">
        <v>91</v>
      </c>
    </row>
    <row r="219" s="14" customFormat="1">
      <c r="A219" s="14"/>
      <c r="B219" s="263"/>
      <c r="C219" s="264"/>
      <c r="D219" s="241" t="s">
        <v>251</v>
      </c>
      <c r="E219" s="265" t="s">
        <v>1</v>
      </c>
      <c r="F219" s="266" t="s">
        <v>528</v>
      </c>
      <c r="G219" s="264"/>
      <c r="H219" s="267">
        <v>91.349999999999994</v>
      </c>
      <c r="I219" s="268"/>
      <c r="J219" s="264"/>
      <c r="K219" s="264"/>
      <c r="L219" s="269"/>
      <c r="M219" s="270"/>
      <c r="N219" s="271"/>
      <c r="O219" s="271"/>
      <c r="P219" s="271"/>
      <c r="Q219" s="271"/>
      <c r="R219" s="271"/>
      <c r="S219" s="271"/>
      <c r="T219" s="27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3" t="s">
        <v>251</v>
      </c>
      <c r="AU219" s="273" t="s">
        <v>91</v>
      </c>
      <c r="AV219" s="14" t="s">
        <v>91</v>
      </c>
      <c r="AW219" s="14" t="s">
        <v>37</v>
      </c>
      <c r="AX219" s="14" t="s">
        <v>82</v>
      </c>
      <c r="AY219" s="273" t="s">
        <v>150</v>
      </c>
    </row>
    <row r="220" s="15" customFormat="1">
      <c r="A220" s="15"/>
      <c r="B220" s="274"/>
      <c r="C220" s="275"/>
      <c r="D220" s="241" t="s">
        <v>251</v>
      </c>
      <c r="E220" s="276" t="s">
        <v>1</v>
      </c>
      <c r="F220" s="277" t="s">
        <v>255</v>
      </c>
      <c r="G220" s="275"/>
      <c r="H220" s="278">
        <v>91.349999999999994</v>
      </c>
      <c r="I220" s="279"/>
      <c r="J220" s="275"/>
      <c r="K220" s="275"/>
      <c r="L220" s="280"/>
      <c r="M220" s="281"/>
      <c r="N220" s="282"/>
      <c r="O220" s="282"/>
      <c r="P220" s="282"/>
      <c r="Q220" s="282"/>
      <c r="R220" s="282"/>
      <c r="S220" s="282"/>
      <c r="T220" s="28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84" t="s">
        <v>251</v>
      </c>
      <c r="AU220" s="284" t="s">
        <v>91</v>
      </c>
      <c r="AV220" s="15" t="s">
        <v>149</v>
      </c>
      <c r="AW220" s="15" t="s">
        <v>37</v>
      </c>
      <c r="AX220" s="15" t="s">
        <v>89</v>
      </c>
      <c r="AY220" s="284" t="s">
        <v>150</v>
      </c>
    </row>
    <row r="221" s="2" customFormat="1" ht="37.8" customHeight="1">
      <c r="A221" s="39"/>
      <c r="B221" s="40"/>
      <c r="C221" s="228" t="s">
        <v>529</v>
      </c>
      <c r="D221" s="228" t="s">
        <v>153</v>
      </c>
      <c r="E221" s="229" t="s">
        <v>530</v>
      </c>
      <c r="F221" s="230" t="s">
        <v>531</v>
      </c>
      <c r="G221" s="231" t="s">
        <v>368</v>
      </c>
      <c r="H221" s="232">
        <v>22.800000000000001</v>
      </c>
      <c r="I221" s="233"/>
      <c r="J221" s="234">
        <f>ROUND(I221*H221,2)</f>
        <v>0</v>
      </c>
      <c r="K221" s="230" t="s">
        <v>521</v>
      </c>
      <c r="L221" s="45"/>
      <c r="M221" s="235" t="s">
        <v>1</v>
      </c>
      <c r="N221" s="236" t="s">
        <v>47</v>
      </c>
      <c r="O221" s="92"/>
      <c r="P221" s="237">
        <f>O221*H221</f>
        <v>0</v>
      </c>
      <c r="Q221" s="237">
        <v>0.0017600000000000001</v>
      </c>
      <c r="R221" s="237">
        <f>Q221*H221</f>
        <v>0.040128000000000004</v>
      </c>
      <c r="S221" s="237">
        <v>0</v>
      </c>
      <c r="T221" s="238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9" t="s">
        <v>149</v>
      </c>
      <c r="AT221" s="239" t="s">
        <v>153</v>
      </c>
      <c r="AU221" s="239" t="s">
        <v>91</v>
      </c>
      <c r="AY221" s="18" t="s">
        <v>150</v>
      </c>
      <c r="BE221" s="240">
        <f>IF(N221="základní",J221,0)</f>
        <v>0</v>
      </c>
      <c r="BF221" s="240">
        <f>IF(N221="snížená",J221,0)</f>
        <v>0</v>
      </c>
      <c r="BG221" s="240">
        <f>IF(N221="zákl. přenesená",J221,0)</f>
        <v>0</v>
      </c>
      <c r="BH221" s="240">
        <f>IF(N221="sníž. přenesená",J221,0)</f>
        <v>0</v>
      </c>
      <c r="BI221" s="240">
        <f>IF(N221="nulová",J221,0)</f>
        <v>0</v>
      </c>
      <c r="BJ221" s="18" t="s">
        <v>89</v>
      </c>
      <c r="BK221" s="240">
        <f>ROUND(I221*H221,2)</f>
        <v>0</v>
      </c>
      <c r="BL221" s="18" t="s">
        <v>149</v>
      </c>
      <c r="BM221" s="239" t="s">
        <v>532</v>
      </c>
    </row>
    <row r="222" s="2" customFormat="1">
      <c r="A222" s="39"/>
      <c r="B222" s="40"/>
      <c r="C222" s="41"/>
      <c r="D222" s="241" t="s">
        <v>158</v>
      </c>
      <c r="E222" s="41"/>
      <c r="F222" s="242" t="s">
        <v>533</v>
      </c>
      <c r="G222" s="41"/>
      <c r="H222" s="41"/>
      <c r="I222" s="243"/>
      <c r="J222" s="41"/>
      <c r="K222" s="41"/>
      <c r="L222" s="45"/>
      <c r="M222" s="244"/>
      <c r="N222" s="245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158</v>
      </c>
      <c r="AU222" s="18" t="s">
        <v>91</v>
      </c>
    </row>
    <row r="223" s="2" customFormat="1">
      <c r="A223" s="39"/>
      <c r="B223" s="40"/>
      <c r="C223" s="41"/>
      <c r="D223" s="251" t="s">
        <v>243</v>
      </c>
      <c r="E223" s="41"/>
      <c r="F223" s="252" t="s">
        <v>534</v>
      </c>
      <c r="G223" s="41"/>
      <c r="H223" s="41"/>
      <c r="I223" s="243"/>
      <c r="J223" s="41"/>
      <c r="K223" s="41"/>
      <c r="L223" s="45"/>
      <c r="M223" s="244"/>
      <c r="N223" s="245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243</v>
      </c>
      <c r="AU223" s="18" t="s">
        <v>91</v>
      </c>
    </row>
    <row r="224" s="14" customFormat="1">
      <c r="A224" s="14"/>
      <c r="B224" s="263"/>
      <c r="C224" s="264"/>
      <c r="D224" s="241" t="s">
        <v>251</v>
      </c>
      <c r="E224" s="265" t="s">
        <v>1</v>
      </c>
      <c r="F224" s="266" t="s">
        <v>535</v>
      </c>
      <c r="G224" s="264"/>
      <c r="H224" s="267">
        <v>22.800000000000001</v>
      </c>
      <c r="I224" s="268"/>
      <c r="J224" s="264"/>
      <c r="K224" s="264"/>
      <c r="L224" s="269"/>
      <c r="M224" s="270"/>
      <c r="N224" s="271"/>
      <c r="O224" s="271"/>
      <c r="P224" s="271"/>
      <c r="Q224" s="271"/>
      <c r="R224" s="271"/>
      <c r="S224" s="271"/>
      <c r="T224" s="27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3" t="s">
        <v>251</v>
      </c>
      <c r="AU224" s="273" t="s">
        <v>91</v>
      </c>
      <c r="AV224" s="14" t="s">
        <v>91</v>
      </c>
      <c r="AW224" s="14" t="s">
        <v>37</v>
      </c>
      <c r="AX224" s="14" t="s">
        <v>82</v>
      </c>
      <c r="AY224" s="273" t="s">
        <v>150</v>
      </c>
    </row>
    <row r="225" s="15" customFormat="1">
      <c r="A225" s="15"/>
      <c r="B225" s="274"/>
      <c r="C225" s="275"/>
      <c r="D225" s="241" t="s">
        <v>251</v>
      </c>
      <c r="E225" s="276" t="s">
        <v>1</v>
      </c>
      <c r="F225" s="277" t="s">
        <v>255</v>
      </c>
      <c r="G225" s="275"/>
      <c r="H225" s="278">
        <v>22.800000000000001</v>
      </c>
      <c r="I225" s="279"/>
      <c r="J225" s="275"/>
      <c r="K225" s="275"/>
      <c r="L225" s="280"/>
      <c r="M225" s="281"/>
      <c r="N225" s="282"/>
      <c r="O225" s="282"/>
      <c r="P225" s="282"/>
      <c r="Q225" s="282"/>
      <c r="R225" s="282"/>
      <c r="S225" s="282"/>
      <c r="T225" s="283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84" t="s">
        <v>251</v>
      </c>
      <c r="AU225" s="284" t="s">
        <v>91</v>
      </c>
      <c r="AV225" s="15" t="s">
        <v>149</v>
      </c>
      <c r="AW225" s="15" t="s">
        <v>37</v>
      </c>
      <c r="AX225" s="15" t="s">
        <v>89</v>
      </c>
      <c r="AY225" s="284" t="s">
        <v>150</v>
      </c>
    </row>
    <row r="226" s="2" customFormat="1" ht="24.15" customHeight="1">
      <c r="A226" s="39"/>
      <c r="B226" s="40"/>
      <c r="C226" s="289" t="s">
        <v>536</v>
      </c>
      <c r="D226" s="289" t="s">
        <v>468</v>
      </c>
      <c r="E226" s="290" t="s">
        <v>537</v>
      </c>
      <c r="F226" s="291" t="s">
        <v>538</v>
      </c>
      <c r="G226" s="292" t="s">
        <v>239</v>
      </c>
      <c r="H226" s="293">
        <v>5.016</v>
      </c>
      <c r="I226" s="294"/>
      <c r="J226" s="295">
        <f>ROUND(I226*H226,2)</f>
        <v>0</v>
      </c>
      <c r="K226" s="291" t="s">
        <v>521</v>
      </c>
      <c r="L226" s="296"/>
      <c r="M226" s="297" t="s">
        <v>1</v>
      </c>
      <c r="N226" s="298" t="s">
        <v>47</v>
      </c>
      <c r="O226" s="92"/>
      <c r="P226" s="237">
        <f>O226*H226</f>
        <v>0</v>
      </c>
      <c r="Q226" s="237">
        <v>0.0047999999999999996</v>
      </c>
      <c r="R226" s="237">
        <f>Q226*H226</f>
        <v>0.024076799999999999</v>
      </c>
      <c r="S226" s="237">
        <v>0</v>
      </c>
      <c r="T226" s="238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9" t="s">
        <v>187</v>
      </c>
      <c r="AT226" s="239" t="s">
        <v>468</v>
      </c>
      <c r="AU226" s="239" t="s">
        <v>91</v>
      </c>
      <c r="AY226" s="18" t="s">
        <v>150</v>
      </c>
      <c r="BE226" s="240">
        <f>IF(N226="základní",J226,0)</f>
        <v>0</v>
      </c>
      <c r="BF226" s="240">
        <f>IF(N226="snížená",J226,0)</f>
        <v>0</v>
      </c>
      <c r="BG226" s="240">
        <f>IF(N226="zákl. přenesená",J226,0)</f>
        <v>0</v>
      </c>
      <c r="BH226" s="240">
        <f>IF(N226="sníž. přenesená",J226,0)</f>
        <v>0</v>
      </c>
      <c r="BI226" s="240">
        <f>IF(N226="nulová",J226,0)</f>
        <v>0</v>
      </c>
      <c r="BJ226" s="18" t="s">
        <v>89</v>
      </c>
      <c r="BK226" s="240">
        <f>ROUND(I226*H226,2)</f>
        <v>0</v>
      </c>
      <c r="BL226" s="18" t="s">
        <v>149</v>
      </c>
      <c r="BM226" s="239" t="s">
        <v>539</v>
      </c>
    </row>
    <row r="227" s="2" customFormat="1">
      <c r="A227" s="39"/>
      <c r="B227" s="40"/>
      <c r="C227" s="41"/>
      <c r="D227" s="241" t="s">
        <v>158</v>
      </c>
      <c r="E227" s="41"/>
      <c r="F227" s="242" t="s">
        <v>538</v>
      </c>
      <c r="G227" s="41"/>
      <c r="H227" s="41"/>
      <c r="I227" s="243"/>
      <c r="J227" s="41"/>
      <c r="K227" s="41"/>
      <c r="L227" s="45"/>
      <c r="M227" s="244"/>
      <c r="N227" s="245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158</v>
      </c>
      <c r="AU227" s="18" t="s">
        <v>91</v>
      </c>
    </row>
    <row r="228" s="14" customFormat="1">
      <c r="A228" s="14"/>
      <c r="B228" s="263"/>
      <c r="C228" s="264"/>
      <c r="D228" s="241" t="s">
        <v>251</v>
      </c>
      <c r="E228" s="265" t="s">
        <v>1</v>
      </c>
      <c r="F228" s="266" t="s">
        <v>540</v>
      </c>
      <c r="G228" s="264"/>
      <c r="H228" s="267">
        <v>5.016</v>
      </c>
      <c r="I228" s="268"/>
      <c r="J228" s="264"/>
      <c r="K228" s="264"/>
      <c r="L228" s="269"/>
      <c r="M228" s="270"/>
      <c r="N228" s="271"/>
      <c r="O228" s="271"/>
      <c r="P228" s="271"/>
      <c r="Q228" s="271"/>
      <c r="R228" s="271"/>
      <c r="S228" s="271"/>
      <c r="T228" s="27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3" t="s">
        <v>251</v>
      </c>
      <c r="AU228" s="273" t="s">
        <v>91</v>
      </c>
      <c r="AV228" s="14" t="s">
        <v>91</v>
      </c>
      <c r="AW228" s="14" t="s">
        <v>37</v>
      </c>
      <c r="AX228" s="14" t="s">
        <v>82</v>
      </c>
      <c r="AY228" s="273" t="s">
        <v>150</v>
      </c>
    </row>
    <row r="229" s="15" customFormat="1">
      <c r="A229" s="15"/>
      <c r="B229" s="274"/>
      <c r="C229" s="275"/>
      <c r="D229" s="241" t="s">
        <v>251</v>
      </c>
      <c r="E229" s="276" t="s">
        <v>1</v>
      </c>
      <c r="F229" s="277" t="s">
        <v>255</v>
      </c>
      <c r="G229" s="275"/>
      <c r="H229" s="278">
        <v>5.016</v>
      </c>
      <c r="I229" s="279"/>
      <c r="J229" s="275"/>
      <c r="K229" s="275"/>
      <c r="L229" s="280"/>
      <c r="M229" s="281"/>
      <c r="N229" s="282"/>
      <c r="O229" s="282"/>
      <c r="P229" s="282"/>
      <c r="Q229" s="282"/>
      <c r="R229" s="282"/>
      <c r="S229" s="282"/>
      <c r="T229" s="283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84" t="s">
        <v>251</v>
      </c>
      <c r="AU229" s="284" t="s">
        <v>91</v>
      </c>
      <c r="AV229" s="15" t="s">
        <v>149</v>
      </c>
      <c r="AW229" s="15" t="s">
        <v>37</v>
      </c>
      <c r="AX229" s="15" t="s">
        <v>89</v>
      </c>
      <c r="AY229" s="284" t="s">
        <v>150</v>
      </c>
    </row>
    <row r="230" s="2" customFormat="1" ht="37.8" customHeight="1">
      <c r="A230" s="39"/>
      <c r="B230" s="40"/>
      <c r="C230" s="228" t="s">
        <v>541</v>
      </c>
      <c r="D230" s="228" t="s">
        <v>153</v>
      </c>
      <c r="E230" s="229" t="s">
        <v>542</v>
      </c>
      <c r="F230" s="230" t="s">
        <v>543</v>
      </c>
      <c r="G230" s="231" t="s">
        <v>239</v>
      </c>
      <c r="H230" s="232">
        <v>95.909999999999997</v>
      </c>
      <c r="I230" s="233"/>
      <c r="J230" s="234">
        <f>ROUND(I230*H230,2)</f>
        <v>0</v>
      </c>
      <c r="K230" s="230" t="s">
        <v>521</v>
      </c>
      <c r="L230" s="45"/>
      <c r="M230" s="235" t="s">
        <v>1</v>
      </c>
      <c r="N230" s="236" t="s">
        <v>47</v>
      </c>
      <c r="O230" s="92"/>
      <c r="P230" s="237">
        <f>O230*H230</f>
        <v>0</v>
      </c>
      <c r="Q230" s="237">
        <v>8.0000000000000007E-05</v>
      </c>
      <c r="R230" s="237">
        <f>Q230*H230</f>
        <v>0.0076728000000000005</v>
      </c>
      <c r="S230" s="237">
        <v>0</v>
      </c>
      <c r="T230" s="238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9" t="s">
        <v>149</v>
      </c>
      <c r="AT230" s="239" t="s">
        <v>153</v>
      </c>
      <c r="AU230" s="239" t="s">
        <v>91</v>
      </c>
      <c r="AY230" s="18" t="s">
        <v>150</v>
      </c>
      <c r="BE230" s="240">
        <f>IF(N230="základní",J230,0)</f>
        <v>0</v>
      </c>
      <c r="BF230" s="240">
        <f>IF(N230="snížená",J230,0)</f>
        <v>0</v>
      </c>
      <c r="BG230" s="240">
        <f>IF(N230="zákl. přenesená",J230,0)</f>
        <v>0</v>
      </c>
      <c r="BH230" s="240">
        <f>IF(N230="sníž. přenesená",J230,0)</f>
        <v>0</v>
      </c>
      <c r="BI230" s="240">
        <f>IF(N230="nulová",J230,0)</f>
        <v>0</v>
      </c>
      <c r="BJ230" s="18" t="s">
        <v>89</v>
      </c>
      <c r="BK230" s="240">
        <f>ROUND(I230*H230,2)</f>
        <v>0</v>
      </c>
      <c r="BL230" s="18" t="s">
        <v>149</v>
      </c>
      <c r="BM230" s="239" t="s">
        <v>544</v>
      </c>
    </row>
    <row r="231" s="2" customFormat="1">
      <c r="A231" s="39"/>
      <c r="B231" s="40"/>
      <c r="C231" s="41"/>
      <c r="D231" s="241" t="s">
        <v>158</v>
      </c>
      <c r="E231" s="41"/>
      <c r="F231" s="242" t="s">
        <v>545</v>
      </c>
      <c r="G231" s="41"/>
      <c r="H231" s="41"/>
      <c r="I231" s="243"/>
      <c r="J231" s="41"/>
      <c r="K231" s="41"/>
      <c r="L231" s="45"/>
      <c r="M231" s="244"/>
      <c r="N231" s="245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158</v>
      </c>
      <c r="AU231" s="18" t="s">
        <v>91</v>
      </c>
    </row>
    <row r="232" s="2" customFormat="1">
      <c r="A232" s="39"/>
      <c r="B232" s="40"/>
      <c r="C232" s="41"/>
      <c r="D232" s="251" t="s">
        <v>243</v>
      </c>
      <c r="E232" s="41"/>
      <c r="F232" s="252" t="s">
        <v>546</v>
      </c>
      <c r="G232" s="41"/>
      <c r="H232" s="41"/>
      <c r="I232" s="243"/>
      <c r="J232" s="41"/>
      <c r="K232" s="41"/>
      <c r="L232" s="45"/>
      <c r="M232" s="244"/>
      <c r="N232" s="245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243</v>
      </c>
      <c r="AU232" s="18" t="s">
        <v>91</v>
      </c>
    </row>
    <row r="233" s="14" customFormat="1">
      <c r="A233" s="14"/>
      <c r="B233" s="263"/>
      <c r="C233" s="264"/>
      <c r="D233" s="241" t="s">
        <v>251</v>
      </c>
      <c r="E233" s="265" t="s">
        <v>1</v>
      </c>
      <c r="F233" s="266" t="s">
        <v>547</v>
      </c>
      <c r="G233" s="264"/>
      <c r="H233" s="267">
        <v>91.349999999999994</v>
      </c>
      <c r="I233" s="268"/>
      <c r="J233" s="264"/>
      <c r="K233" s="264"/>
      <c r="L233" s="269"/>
      <c r="M233" s="270"/>
      <c r="N233" s="271"/>
      <c r="O233" s="271"/>
      <c r="P233" s="271"/>
      <c r="Q233" s="271"/>
      <c r="R233" s="271"/>
      <c r="S233" s="271"/>
      <c r="T233" s="27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3" t="s">
        <v>251</v>
      </c>
      <c r="AU233" s="273" t="s">
        <v>91</v>
      </c>
      <c r="AV233" s="14" t="s">
        <v>91</v>
      </c>
      <c r="AW233" s="14" t="s">
        <v>37</v>
      </c>
      <c r="AX233" s="14" t="s">
        <v>82</v>
      </c>
      <c r="AY233" s="273" t="s">
        <v>150</v>
      </c>
    </row>
    <row r="234" s="14" customFormat="1">
      <c r="A234" s="14"/>
      <c r="B234" s="263"/>
      <c r="C234" s="264"/>
      <c r="D234" s="241" t="s">
        <v>251</v>
      </c>
      <c r="E234" s="265" t="s">
        <v>1</v>
      </c>
      <c r="F234" s="266" t="s">
        <v>548</v>
      </c>
      <c r="G234" s="264"/>
      <c r="H234" s="267">
        <v>4.5599999999999996</v>
      </c>
      <c r="I234" s="268"/>
      <c r="J234" s="264"/>
      <c r="K234" s="264"/>
      <c r="L234" s="269"/>
      <c r="M234" s="270"/>
      <c r="N234" s="271"/>
      <c r="O234" s="271"/>
      <c r="P234" s="271"/>
      <c r="Q234" s="271"/>
      <c r="R234" s="271"/>
      <c r="S234" s="271"/>
      <c r="T234" s="27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3" t="s">
        <v>251</v>
      </c>
      <c r="AU234" s="273" t="s">
        <v>91</v>
      </c>
      <c r="AV234" s="14" t="s">
        <v>91</v>
      </c>
      <c r="AW234" s="14" t="s">
        <v>37</v>
      </c>
      <c r="AX234" s="14" t="s">
        <v>82</v>
      </c>
      <c r="AY234" s="273" t="s">
        <v>150</v>
      </c>
    </row>
    <row r="235" s="15" customFormat="1">
      <c r="A235" s="15"/>
      <c r="B235" s="274"/>
      <c r="C235" s="275"/>
      <c r="D235" s="241" t="s">
        <v>251</v>
      </c>
      <c r="E235" s="276" t="s">
        <v>1</v>
      </c>
      <c r="F235" s="277" t="s">
        <v>255</v>
      </c>
      <c r="G235" s="275"/>
      <c r="H235" s="278">
        <v>95.909999999999997</v>
      </c>
      <c r="I235" s="279"/>
      <c r="J235" s="275"/>
      <c r="K235" s="275"/>
      <c r="L235" s="280"/>
      <c r="M235" s="281"/>
      <c r="N235" s="282"/>
      <c r="O235" s="282"/>
      <c r="P235" s="282"/>
      <c r="Q235" s="282"/>
      <c r="R235" s="282"/>
      <c r="S235" s="282"/>
      <c r="T235" s="28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84" t="s">
        <v>251</v>
      </c>
      <c r="AU235" s="284" t="s">
        <v>91</v>
      </c>
      <c r="AV235" s="15" t="s">
        <v>149</v>
      </c>
      <c r="AW235" s="15" t="s">
        <v>37</v>
      </c>
      <c r="AX235" s="15" t="s">
        <v>89</v>
      </c>
      <c r="AY235" s="284" t="s">
        <v>150</v>
      </c>
    </row>
    <row r="236" s="2" customFormat="1" ht="24.15" customHeight="1">
      <c r="A236" s="39"/>
      <c r="B236" s="40"/>
      <c r="C236" s="228" t="s">
        <v>375</v>
      </c>
      <c r="D236" s="228" t="s">
        <v>153</v>
      </c>
      <c r="E236" s="229" t="s">
        <v>549</v>
      </c>
      <c r="F236" s="230" t="s">
        <v>550</v>
      </c>
      <c r="G236" s="231" t="s">
        <v>239</v>
      </c>
      <c r="H236" s="232">
        <v>95.909999999999997</v>
      </c>
      <c r="I236" s="233"/>
      <c r="J236" s="234">
        <f>ROUND(I236*H236,2)</f>
        <v>0</v>
      </c>
      <c r="K236" s="230" t="s">
        <v>240</v>
      </c>
      <c r="L236" s="45"/>
      <c r="M236" s="235" t="s">
        <v>1</v>
      </c>
      <c r="N236" s="236" t="s">
        <v>47</v>
      </c>
      <c r="O236" s="92"/>
      <c r="P236" s="237">
        <f>O236*H236</f>
        <v>0</v>
      </c>
      <c r="Q236" s="237">
        <v>0.00013999999999999999</v>
      </c>
      <c r="R236" s="237">
        <f>Q236*H236</f>
        <v>0.013427399999999999</v>
      </c>
      <c r="S236" s="237">
        <v>0</v>
      </c>
      <c r="T236" s="238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9" t="s">
        <v>149</v>
      </c>
      <c r="AT236" s="239" t="s">
        <v>153</v>
      </c>
      <c r="AU236" s="239" t="s">
        <v>91</v>
      </c>
      <c r="AY236" s="18" t="s">
        <v>150</v>
      </c>
      <c r="BE236" s="240">
        <f>IF(N236="základní",J236,0)</f>
        <v>0</v>
      </c>
      <c r="BF236" s="240">
        <f>IF(N236="snížená",J236,0)</f>
        <v>0</v>
      </c>
      <c r="BG236" s="240">
        <f>IF(N236="zákl. přenesená",J236,0)</f>
        <v>0</v>
      </c>
      <c r="BH236" s="240">
        <f>IF(N236="sníž. přenesená",J236,0)</f>
        <v>0</v>
      </c>
      <c r="BI236" s="240">
        <f>IF(N236="nulová",J236,0)</f>
        <v>0</v>
      </c>
      <c r="BJ236" s="18" t="s">
        <v>89</v>
      </c>
      <c r="BK236" s="240">
        <f>ROUND(I236*H236,2)</f>
        <v>0</v>
      </c>
      <c r="BL236" s="18" t="s">
        <v>149</v>
      </c>
      <c r="BM236" s="239" t="s">
        <v>551</v>
      </c>
    </row>
    <row r="237" s="2" customFormat="1">
      <c r="A237" s="39"/>
      <c r="B237" s="40"/>
      <c r="C237" s="41"/>
      <c r="D237" s="241" t="s">
        <v>158</v>
      </c>
      <c r="E237" s="41"/>
      <c r="F237" s="242" t="s">
        <v>552</v>
      </c>
      <c r="G237" s="41"/>
      <c r="H237" s="41"/>
      <c r="I237" s="243"/>
      <c r="J237" s="41"/>
      <c r="K237" s="41"/>
      <c r="L237" s="45"/>
      <c r="M237" s="244"/>
      <c r="N237" s="245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158</v>
      </c>
      <c r="AU237" s="18" t="s">
        <v>91</v>
      </c>
    </row>
    <row r="238" s="2" customFormat="1">
      <c r="A238" s="39"/>
      <c r="B238" s="40"/>
      <c r="C238" s="41"/>
      <c r="D238" s="251" t="s">
        <v>243</v>
      </c>
      <c r="E238" s="41"/>
      <c r="F238" s="252" t="s">
        <v>553</v>
      </c>
      <c r="G238" s="41"/>
      <c r="H238" s="41"/>
      <c r="I238" s="243"/>
      <c r="J238" s="41"/>
      <c r="K238" s="41"/>
      <c r="L238" s="45"/>
      <c r="M238" s="244"/>
      <c r="N238" s="245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243</v>
      </c>
      <c r="AU238" s="18" t="s">
        <v>91</v>
      </c>
    </row>
    <row r="239" s="2" customFormat="1" ht="24.15" customHeight="1">
      <c r="A239" s="39"/>
      <c r="B239" s="40"/>
      <c r="C239" s="228" t="s">
        <v>382</v>
      </c>
      <c r="D239" s="228" t="s">
        <v>153</v>
      </c>
      <c r="E239" s="229" t="s">
        <v>554</v>
      </c>
      <c r="F239" s="230" t="s">
        <v>555</v>
      </c>
      <c r="G239" s="231" t="s">
        <v>239</v>
      </c>
      <c r="H239" s="232">
        <v>95.909999999999997</v>
      </c>
      <c r="I239" s="233"/>
      <c r="J239" s="234">
        <f>ROUND(I239*H239,2)</f>
        <v>0</v>
      </c>
      <c r="K239" s="230" t="s">
        <v>240</v>
      </c>
      <c r="L239" s="45"/>
      <c r="M239" s="235" t="s">
        <v>1</v>
      </c>
      <c r="N239" s="236" t="s">
        <v>47</v>
      </c>
      <c r="O239" s="92"/>
      <c r="P239" s="237">
        <f>O239*H239</f>
        <v>0</v>
      </c>
      <c r="Q239" s="237">
        <v>0.0033</v>
      </c>
      <c r="R239" s="237">
        <f>Q239*H239</f>
        <v>0.31650299999999998</v>
      </c>
      <c r="S239" s="237">
        <v>0</v>
      </c>
      <c r="T239" s="238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9" t="s">
        <v>149</v>
      </c>
      <c r="AT239" s="239" t="s">
        <v>153</v>
      </c>
      <c r="AU239" s="239" t="s">
        <v>91</v>
      </c>
      <c r="AY239" s="18" t="s">
        <v>150</v>
      </c>
      <c r="BE239" s="240">
        <f>IF(N239="základní",J239,0)</f>
        <v>0</v>
      </c>
      <c r="BF239" s="240">
        <f>IF(N239="snížená",J239,0)</f>
        <v>0</v>
      </c>
      <c r="BG239" s="240">
        <f>IF(N239="zákl. přenesená",J239,0)</f>
        <v>0</v>
      </c>
      <c r="BH239" s="240">
        <f>IF(N239="sníž. přenesená",J239,0)</f>
        <v>0</v>
      </c>
      <c r="BI239" s="240">
        <f>IF(N239="nulová",J239,0)</f>
        <v>0</v>
      </c>
      <c r="BJ239" s="18" t="s">
        <v>89</v>
      </c>
      <c r="BK239" s="240">
        <f>ROUND(I239*H239,2)</f>
        <v>0</v>
      </c>
      <c r="BL239" s="18" t="s">
        <v>149</v>
      </c>
      <c r="BM239" s="239" t="s">
        <v>556</v>
      </c>
    </row>
    <row r="240" s="2" customFormat="1">
      <c r="A240" s="39"/>
      <c r="B240" s="40"/>
      <c r="C240" s="41"/>
      <c r="D240" s="241" t="s">
        <v>158</v>
      </c>
      <c r="E240" s="41"/>
      <c r="F240" s="242" t="s">
        <v>557</v>
      </c>
      <c r="G240" s="41"/>
      <c r="H240" s="41"/>
      <c r="I240" s="243"/>
      <c r="J240" s="41"/>
      <c r="K240" s="41"/>
      <c r="L240" s="45"/>
      <c r="M240" s="244"/>
      <c r="N240" s="245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158</v>
      </c>
      <c r="AU240" s="18" t="s">
        <v>91</v>
      </c>
    </row>
    <row r="241" s="2" customFormat="1">
      <c r="A241" s="39"/>
      <c r="B241" s="40"/>
      <c r="C241" s="41"/>
      <c r="D241" s="251" t="s">
        <v>243</v>
      </c>
      <c r="E241" s="41"/>
      <c r="F241" s="252" t="s">
        <v>558</v>
      </c>
      <c r="G241" s="41"/>
      <c r="H241" s="41"/>
      <c r="I241" s="243"/>
      <c r="J241" s="41"/>
      <c r="K241" s="41"/>
      <c r="L241" s="45"/>
      <c r="M241" s="244"/>
      <c r="N241" s="245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243</v>
      </c>
      <c r="AU241" s="18" t="s">
        <v>91</v>
      </c>
    </row>
    <row r="242" s="2" customFormat="1" ht="21.75" customHeight="1">
      <c r="A242" s="39"/>
      <c r="B242" s="40"/>
      <c r="C242" s="228" t="s">
        <v>7</v>
      </c>
      <c r="D242" s="228" t="s">
        <v>153</v>
      </c>
      <c r="E242" s="229" t="s">
        <v>559</v>
      </c>
      <c r="F242" s="230" t="s">
        <v>560</v>
      </c>
      <c r="G242" s="231" t="s">
        <v>368</v>
      </c>
      <c r="H242" s="232">
        <v>18.300000000000001</v>
      </c>
      <c r="I242" s="233"/>
      <c r="J242" s="234">
        <f>ROUND(I242*H242,2)</f>
        <v>0</v>
      </c>
      <c r="K242" s="230" t="s">
        <v>240</v>
      </c>
      <c r="L242" s="45"/>
      <c r="M242" s="235" t="s">
        <v>1</v>
      </c>
      <c r="N242" s="236" t="s">
        <v>47</v>
      </c>
      <c r="O242" s="92"/>
      <c r="P242" s="237">
        <f>O242*H242</f>
        <v>0</v>
      </c>
      <c r="Q242" s="237">
        <v>0.00075000000000000002</v>
      </c>
      <c r="R242" s="237">
        <f>Q242*H242</f>
        <v>0.013725000000000001</v>
      </c>
      <c r="S242" s="237">
        <v>0</v>
      </c>
      <c r="T242" s="238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9" t="s">
        <v>149</v>
      </c>
      <c r="AT242" s="239" t="s">
        <v>153</v>
      </c>
      <c r="AU242" s="239" t="s">
        <v>91</v>
      </c>
      <c r="AY242" s="18" t="s">
        <v>150</v>
      </c>
      <c r="BE242" s="240">
        <f>IF(N242="základní",J242,0)</f>
        <v>0</v>
      </c>
      <c r="BF242" s="240">
        <f>IF(N242="snížená",J242,0)</f>
        <v>0</v>
      </c>
      <c r="BG242" s="240">
        <f>IF(N242="zákl. přenesená",J242,0)</f>
        <v>0</v>
      </c>
      <c r="BH242" s="240">
        <f>IF(N242="sníž. přenesená",J242,0)</f>
        <v>0</v>
      </c>
      <c r="BI242" s="240">
        <f>IF(N242="nulová",J242,0)</f>
        <v>0</v>
      </c>
      <c r="BJ242" s="18" t="s">
        <v>89</v>
      </c>
      <c r="BK242" s="240">
        <f>ROUND(I242*H242,2)</f>
        <v>0</v>
      </c>
      <c r="BL242" s="18" t="s">
        <v>149</v>
      </c>
      <c r="BM242" s="239" t="s">
        <v>561</v>
      </c>
    </row>
    <row r="243" s="2" customFormat="1">
      <c r="A243" s="39"/>
      <c r="B243" s="40"/>
      <c r="C243" s="41"/>
      <c r="D243" s="251" t="s">
        <v>243</v>
      </c>
      <c r="E243" s="41"/>
      <c r="F243" s="252" t="s">
        <v>562</v>
      </c>
      <c r="G243" s="41"/>
      <c r="H243" s="41"/>
      <c r="I243" s="243"/>
      <c r="J243" s="41"/>
      <c r="K243" s="41"/>
      <c r="L243" s="45"/>
      <c r="M243" s="244"/>
      <c r="N243" s="245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243</v>
      </c>
      <c r="AU243" s="18" t="s">
        <v>91</v>
      </c>
    </row>
    <row r="244" s="13" customFormat="1">
      <c r="A244" s="13"/>
      <c r="B244" s="253"/>
      <c r="C244" s="254"/>
      <c r="D244" s="241" t="s">
        <v>251</v>
      </c>
      <c r="E244" s="255" t="s">
        <v>1</v>
      </c>
      <c r="F244" s="256" t="s">
        <v>480</v>
      </c>
      <c r="G244" s="254"/>
      <c r="H244" s="255" t="s">
        <v>1</v>
      </c>
      <c r="I244" s="257"/>
      <c r="J244" s="254"/>
      <c r="K244" s="254"/>
      <c r="L244" s="258"/>
      <c r="M244" s="259"/>
      <c r="N244" s="260"/>
      <c r="O244" s="260"/>
      <c r="P244" s="260"/>
      <c r="Q244" s="260"/>
      <c r="R244" s="260"/>
      <c r="S244" s="260"/>
      <c r="T244" s="26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2" t="s">
        <v>251</v>
      </c>
      <c r="AU244" s="262" t="s">
        <v>91</v>
      </c>
      <c r="AV244" s="13" t="s">
        <v>89</v>
      </c>
      <c r="AW244" s="13" t="s">
        <v>37</v>
      </c>
      <c r="AX244" s="13" t="s">
        <v>82</v>
      </c>
      <c r="AY244" s="262" t="s">
        <v>150</v>
      </c>
    </row>
    <row r="245" s="14" customFormat="1">
      <c r="A245" s="14"/>
      <c r="B245" s="263"/>
      <c r="C245" s="264"/>
      <c r="D245" s="241" t="s">
        <v>251</v>
      </c>
      <c r="E245" s="265" t="s">
        <v>1</v>
      </c>
      <c r="F245" s="266" t="s">
        <v>563</v>
      </c>
      <c r="G245" s="264"/>
      <c r="H245" s="267">
        <v>18.300000000000001</v>
      </c>
      <c r="I245" s="268"/>
      <c r="J245" s="264"/>
      <c r="K245" s="264"/>
      <c r="L245" s="269"/>
      <c r="M245" s="270"/>
      <c r="N245" s="271"/>
      <c r="O245" s="271"/>
      <c r="P245" s="271"/>
      <c r="Q245" s="271"/>
      <c r="R245" s="271"/>
      <c r="S245" s="271"/>
      <c r="T245" s="27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3" t="s">
        <v>251</v>
      </c>
      <c r="AU245" s="273" t="s">
        <v>91</v>
      </c>
      <c r="AV245" s="14" t="s">
        <v>91</v>
      </c>
      <c r="AW245" s="14" t="s">
        <v>37</v>
      </c>
      <c r="AX245" s="14" t="s">
        <v>82</v>
      </c>
      <c r="AY245" s="273" t="s">
        <v>150</v>
      </c>
    </row>
    <row r="246" s="15" customFormat="1">
      <c r="A246" s="15"/>
      <c r="B246" s="274"/>
      <c r="C246" s="275"/>
      <c r="D246" s="241" t="s">
        <v>251</v>
      </c>
      <c r="E246" s="276" t="s">
        <v>1</v>
      </c>
      <c r="F246" s="277" t="s">
        <v>255</v>
      </c>
      <c r="G246" s="275"/>
      <c r="H246" s="278">
        <v>18.300000000000001</v>
      </c>
      <c r="I246" s="279"/>
      <c r="J246" s="275"/>
      <c r="K246" s="275"/>
      <c r="L246" s="280"/>
      <c r="M246" s="281"/>
      <c r="N246" s="282"/>
      <c r="O246" s="282"/>
      <c r="P246" s="282"/>
      <c r="Q246" s="282"/>
      <c r="R246" s="282"/>
      <c r="S246" s="282"/>
      <c r="T246" s="28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84" t="s">
        <v>251</v>
      </c>
      <c r="AU246" s="284" t="s">
        <v>91</v>
      </c>
      <c r="AV246" s="15" t="s">
        <v>149</v>
      </c>
      <c r="AW246" s="15" t="s">
        <v>37</v>
      </c>
      <c r="AX246" s="15" t="s">
        <v>89</v>
      </c>
      <c r="AY246" s="284" t="s">
        <v>150</v>
      </c>
    </row>
    <row r="247" s="2" customFormat="1" ht="24.15" customHeight="1">
      <c r="A247" s="39"/>
      <c r="B247" s="40"/>
      <c r="C247" s="228" t="s">
        <v>399</v>
      </c>
      <c r="D247" s="228" t="s">
        <v>153</v>
      </c>
      <c r="E247" s="229" t="s">
        <v>564</v>
      </c>
      <c r="F247" s="230" t="s">
        <v>565</v>
      </c>
      <c r="G247" s="231" t="s">
        <v>239</v>
      </c>
      <c r="H247" s="232">
        <v>202.80000000000001</v>
      </c>
      <c r="I247" s="233"/>
      <c r="J247" s="234">
        <f>ROUND(I247*H247,2)</f>
        <v>0</v>
      </c>
      <c r="K247" s="230" t="s">
        <v>240</v>
      </c>
      <c r="L247" s="45"/>
      <c r="M247" s="235" t="s">
        <v>1</v>
      </c>
      <c r="N247" s="236" t="s">
        <v>47</v>
      </c>
      <c r="O247" s="92"/>
      <c r="P247" s="237">
        <f>O247*H247</f>
        <v>0</v>
      </c>
      <c r="Q247" s="237">
        <v>0.11169999999999999</v>
      </c>
      <c r="R247" s="237">
        <f>Q247*H247</f>
        <v>22.652760000000001</v>
      </c>
      <c r="S247" s="237">
        <v>0</v>
      </c>
      <c r="T247" s="238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9" t="s">
        <v>149</v>
      </c>
      <c r="AT247" s="239" t="s">
        <v>153</v>
      </c>
      <c r="AU247" s="239" t="s">
        <v>91</v>
      </c>
      <c r="AY247" s="18" t="s">
        <v>150</v>
      </c>
      <c r="BE247" s="240">
        <f>IF(N247="základní",J247,0)</f>
        <v>0</v>
      </c>
      <c r="BF247" s="240">
        <f>IF(N247="snížená",J247,0)</f>
        <v>0</v>
      </c>
      <c r="BG247" s="240">
        <f>IF(N247="zákl. přenesená",J247,0)</f>
        <v>0</v>
      </c>
      <c r="BH247" s="240">
        <f>IF(N247="sníž. přenesená",J247,0)</f>
        <v>0</v>
      </c>
      <c r="BI247" s="240">
        <f>IF(N247="nulová",J247,0)</f>
        <v>0</v>
      </c>
      <c r="BJ247" s="18" t="s">
        <v>89</v>
      </c>
      <c r="BK247" s="240">
        <f>ROUND(I247*H247,2)</f>
        <v>0</v>
      </c>
      <c r="BL247" s="18" t="s">
        <v>149</v>
      </c>
      <c r="BM247" s="239" t="s">
        <v>566</v>
      </c>
    </row>
    <row r="248" s="2" customFormat="1">
      <c r="A248" s="39"/>
      <c r="B248" s="40"/>
      <c r="C248" s="41"/>
      <c r="D248" s="241" t="s">
        <v>158</v>
      </c>
      <c r="E248" s="41"/>
      <c r="F248" s="242" t="s">
        <v>567</v>
      </c>
      <c r="G248" s="41"/>
      <c r="H248" s="41"/>
      <c r="I248" s="243"/>
      <c r="J248" s="41"/>
      <c r="K248" s="41"/>
      <c r="L248" s="45"/>
      <c r="M248" s="244"/>
      <c r="N248" s="245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158</v>
      </c>
      <c r="AU248" s="18" t="s">
        <v>91</v>
      </c>
    </row>
    <row r="249" s="2" customFormat="1">
      <c r="A249" s="39"/>
      <c r="B249" s="40"/>
      <c r="C249" s="41"/>
      <c r="D249" s="251" t="s">
        <v>243</v>
      </c>
      <c r="E249" s="41"/>
      <c r="F249" s="252" t="s">
        <v>568</v>
      </c>
      <c r="G249" s="41"/>
      <c r="H249" s="41"/>
      <c r="I249" s="243"/>
      <c r="J249" s="41"/>
      <c r="K249" s="41"/>
      <c r="L249" s="45"/>
      <c r="M249" s="244"/>
      <c r="N249" s="245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243</v>
      </c>
      <c r="AU249" s="18" t="s">
        <v>91</v>
      </c>
    </row>
    <row r="250" s="13" customFormat="1">
      <c r="A250" s="13"/>
      <c r="B250" s="253"/>
      <c r="C250" s="254"/>
      <c r="D250" s="241" t="s">
        <v>251</v>
      </c>
      <c r="E250" s="255" t="s">
        <v>1</v>
      </c>
      <c r="F250" s="256" t="s">
        <v>443</v>
      </c>
      <c r="G250" s="254"/>
      <c r="H250" s="255" t="s">
        <v>1</v>
      </c>
      <c r="I250" s="257"/>
      <c r="J250" s="254"/>
      <c r="K250" s="254"/>
      <c r="L250" s="258"/>
      <c r="M250" s="259"/>
      <c r="N250" s="260"/>
      <c r="O250" s="260"/>
      <c r="P250" s="260"/>
      <c r="Q250" s="260"/>
      <c r="R250" s="260"/>
      <c r="S250" s="260"/>
      <c r="T250" s="26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2" t="s">
        <v>251</v>
      </c>
      <c r="AU250" s="262" t="s">
        <v>91</v>
      </c>
      <c r="AV250" s="13" t="s">
        <v>89</v>
      </c>
      <c r="AW250" s="13" t="s">
        <v>37</v>
      </c>
      <c r="AX250" s="13" t="s">
        <v>82</v>
      </c>
      <c r="AY250" s="262" t="s">
        <v>150</v>
      </c>
    </row>
    <row r="251" s="13" customFormat="1">
      <c r="A251" s="13"/>
      <c r="B251" s="253"/>
      <c r="C251" s="254"/>
      <c r="D251" s="241" t="s">
        <v>251</v>
      </c>
      <c r="E251" s="255" t="s">
        <v>1</v>
      </c>
      <c r="F251" s="256" t="s">
        <v>466</v>
      </c>
      <c r="G251" s="254"/>
      <c r="H251" s="255" t="s">
        <v>1</v>
      </c>
      <c r="I251" s="257"/>
      <c r="J251" s="254"/>
      <c r="K251" s="254"/>
      <c r="L251" s="258"/>
      <c r="M251" s="259"/>
      <c r="N251" s="260"/>
      <c r="O251" s="260"/>
      <c r="P251" s="260"/>
      <c r="Q251" s="260"/>
      <c r="R251" s="260"/>
      <c r="S251" s="260"/>
      <c r="T251" s="26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2" t="s">
        <v>251</v>
      </c>
      <c r="AU251" s="262" t="s">
        <v>91</v>
      </c>
      <c r="AV251" s="13" t="s">
        <v>89</v>
      </c>
      <c r="AW251" s="13" t="s">
        <v>37</v>
      </c>
      <c r="AX251" s="13" t="s">
        <v>82</v>
      </c>
      <c r="AY251" s="262" t="s">
        <v>150</v>
      </c>
    </row>
    <row r="252" s="14" customFormat="1">
      <c r="A252" s="14"/>
      <c r="B252" s="263"/>
      <c r="C252" s="264"/>
      <c r="D252" s="241" t="s">
        <v>251</v>
      </c>
      <c r="E252" s="265" t="s">
        <v>1</v>
      </c>
      <c r="F252" s="266" t="s">
        <v>467</v>
      </c>
      <c r="G252" s="264"/>
      <c r="H252" s="267">
        <v>202.80000000000001</v>
      </c>
      <c r="I252" s="268"/>
      <c r="J252" s="264"/>
      <c r="K252" s="264"/>
      <c r="L252" s="269"/>
      <c r="M252" s="270"/>
      <c r="N252" s="271"/>
      <c r="O252" s="271"/>
      <c r="P252" s="271"/>
      <c r="Q252" s="271"/>
      <c r="R252" s="271"/>
      <c r="S252" s="271"/>
      <c r="T252" s="27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3" t="s">
        <v>251</v>
      </c>
      <c r="AU252" s="273" t="s">
        <v>91</v>
      </c>
      <c r="AV252" s="14" t="s">
        <v>91</v>
      </c>
      <c r="AW252" s="14" t="s">
        <v>37</v>
      </c>
      <c r="AX252" s="14" t="s">
        <v>82</v>
      </c>
      <c r="AY252" s="273" t="s">
        <v>150</v>
      </c>
    </row>
    <row r="253" s="15" customFormat="1">
      <c r="A253" s="15"/>
      <c r="B253" s="274"/>
      <c r="C253" s="275"/>
      <c r="D253" s="241" t="s">
        <v>251</v>
      </c>
      <c r="E253" s="276" t="s">
        <v>1</v>
      </c>
      <c r="F253" s="277" t="s">
        <v>255</v>
      </c>
      <c r="G253" s="275"/>
      <c r="H253" s="278">
        <v>202.80000000000001</v>
      </c>
      <c r="I253" s="279"/>
      <c r="J253" s="275"/>
      <c r="K253" s="275"/>
      <c r="L253" s="280"/>
      <c r="M253" s="281"/>
      <c r="N253" s="282"/>
      <c r="O253" s="282"/>
      <c r="P253" s="282"/>
      <c r="Q253" s="282"/>
      <c r="R253" s="282"/>
      <c r="S253" s="282"/>
      <c r="T253" s="283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84" t="s">
        <v>251</v>
      </c>
      <c r="AU253" s="284" t="s">
        <v>91</v>
      </c>
      <c r="AV253" s="15" t="s">
        <v>149</v>
      </c>
      <c r="AW253" s="15" t="s">
        <v>37</v>
      </c>
      <c r="AX253" s="15" t="s">
        <v>89</v>
      </c>
      <c r="AY253" s="284" t="s">
        <v>150</v>
      </c>
    </row>
    <row r="254" s="12" customFormat="1" ht="22.8" customHeight="1">
      <c r="A254" s="12"/>
      <c r="B254" s="212"/>
      <c r="C254" s="213"/>
      <c r="D254" s="214" t="s">
        <v>81</v>
      </c>
      <c r="E254" s="226" t="s">
        <v>192</v>
      </c>
      <c r="F254" s="226" t="s">
        <v>245</v>
      </c>
      <c r="G254" s="213"/>
      <c r="H254" s="213"/>
      <c r="I254" s="216"/>
      <c r="J254" s="227">
        <f>BK254</f>
        <v>0</v>
      </c>
      <c r="K254" s="213"/>
      <c r="L254" s="218"/>
      <c r="M254" s="219"/>
      <c r="N254" s="220"/>
      <c r="O254" s="220"/>
      <c r="P254" s="221">
        <f>SUM(P255:P279)</f>
        <v>0</v>
      </c>
      <c r="Q254" s="220"/>
      <c r="R254" s="221">
        <f>SUM(R255:R279)</f>
        <v>0.043729000000000004</v>
      </c>
      <c r="S254" s="220"/>
      <c r="T254" s="222">
        <f>SUM(T255:T279)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23" t="s">
        <v>89</v>
      </c>
      <c r="AT254" s="224" t="s">
        <v>81</v>
      </c>
      <c r="AU254" s="224" t="s">
        <v>89</v>
      </c>
      <c r="AY254" s="223" t="s">
        <v>150</v>
      </c>
      <c r="BK254" s="225">
        <f>SUM(BK255:BK279)</f>
        <v>0</v>
      </c>
    </row>
    <row r="255" s="2" customFormat="1" ht="33" customHeight="1">
      <c r="A255" s="39"/>
      <c r="B255" s="40"/>
      <c r="C255" s="228" t="s">
        <v>408</v>
      </c>
      <c r="D255" s="228" t="s">
        <v>153</v>
      </c>
      <c r="E255" s="229" t="s">
        <v>246</v>
      </c>
      <c r="F255" s="230" t="s">
        <v>247</v>
      </c>
      <c r="G255" s="231" t="s">
        <v>239</v>
      </c>
      <c r="H255" s="232">
        <v>40</v>
      </c>
      <c r="I255" s="233"/>
      <c r="J255" s="234">
        <f>ROUND(I255*H255,2)</f>
        <v>0</v>
      </c>
      <c r="K255" s="230" t="s">
        <v>240</v>
      </c>
      <c r="L255" s="45"/>
      <c r="M255" s="235" t="s">
        <v>1</v>
      </c>
      <c r="N255" s="236" t="s">
        <v>47</v>
      </c>
      <c r="O255" s="92"/>
      <c r="P255" s="237">
        <f>O255*H255</f>
        <v>0</v>
      </c>
      <c r="Q255" s="237">
        <v>0.00012999999999999999</v>
      </c>
      <c r="R255" s="237">
        <f>Q255*H255</f>
        <v>0.0051999999999999998</v>
      </c>
      <c r="S255" s="237">
        <v>0</v>
      </c>
      <c r="T255" s="238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9" t="s">
        <v>149</v>
      </c>
      <c r="AT255" s="239" t="s">
        <v>153</v>
      </c>
      <c r="AU255" s="239" t="s">
        <v>91</v>
      </c>
      <c r="AY255" s="18" t="s">
        <v>150</v>
      </c>
      <c r="BE255" s="240">
        <f>IF(N255="základní",J255,0)</f>
        <v>0</v>
      </c>
      <c r="BF255" s="240">
        <f>IF(N255="snížená",J255,0)</f>
        <v>0</v>
      </c>
      <c r="BG255" s="240">
        <f>IF(N255="zákl. přenesená",J255,0)</f>
        <v>0</v>
      </c>
      <c r="BH255" s="240">
        <f>IF(N255="sníž. přenesená",J255,0)</f>
        <v>0</v>
      </c>
      <c r="BI255" s="240">
        <f>IF(N255="nulová",J255,0)</f>
        <v>0</v>
      </c>
      <c r="BJ255" s="18" t="s">
        <v>89</v>
      </c>
      <c r="BK255" s="240">
        <f>ROUND(I255*H255,2)</f>
        <v>0</v>
      </c>
      <c r="BL255" s="18" t="s">
        <v>149</v>
      </c>
      <c r="BM255" s="239" t="s">
        <v>569</v>
      </c>
    </row>
    <row r="256" s="2" customFormat="1">
      <c r="A256" s="39"/>
      <c r="B256" s="40"/>
      <c r="C256" s="41"/>
      <c r="D256" s="241" t="s">
        <v>158</v>
      </c>
      <c r="E256" s="41"/>
      <c r="F256" s="242" t="s">
        <v>249</v>
      </c>
      <c r="G256" s="41"/>
      <c r="H256" s="41"/>
      <c r="I256" s="243"/>
      <c r="J256" s="41"/>
      <c r="K256" s="41"/>
      <c r="L256" s="45"/>
      <c r="M256" s="244"/>
      <c r="N256" s="245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158</v>
      </c>
      <c r="AU256" s="18" t="s">
        <v>91</v>
      </c>
    </row>
    <row r="257" s="2" customFormat="1">
      <c r="A257" s="39"/>
      <c r="B257" s="40"/>
      <c r="C257" s="41"/>
      <c r="D257" s="251" t="s">
        <v>243</v>
      </c>
      <c r="E257" s="41"/>
      <c r="F257" s="252" t="s">
        <v>250</v>
      </c>
      <c r="G257" s="41"/>
      <c r="H257" s="41"/>
      <c r="I257" s="243"/>
      <c r="J257" s="41"/>
      <c r="K257" s="41"/>
      <c r="L257" s="45"/>
      <c r="M257" s="244"/>
      <c r="N257" s="245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243</v>
      </c>
      <c r="AU257" s="18" t="s">
        <v>91</v>
      </c>
    </row>
    <row r="258" s="13" customFormat="1">
      <c r="A258" s="13"/>
      <c r="B258" s="253"/>
      <c r="C258" s="254"/>
      <c r="D258" s="241" t="s">
        <v>251</v>
      </c>
      <c r="E258" s="255" t="s">
        <v>1</v>
      </c>
      <c r="F258" s="256" t="s">
        <v>252</v>
      </c>
      <c r="G258" s="254"/>
      <c r="H258" s="255" t="s">
        <v>1</v>
      </c>
      <c r="I258" s="257"/>
      <c r="J258" s="254"/>
      <c r="K258" s="254"/>
      <c r="L258" s="258"/>
      <c r="M258" s="259"/>
      <c r="N258" s="260"/>
      <c r="O258" s="260"/>
      <c r="P258" s="260"/>
      <c r="Q258" s="260"/>
      <c r="R258" s="260"/>
      <c r="S258" s="260"/>
      <c r="T258" s="26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2" t="s">
        <v>251</v>
      </c>
      <c r="AU258" s="262" t="s">
        <v>91</v>
      </c>
      <c r="AV258" s="13" t="s">
        <v>89</v>
      </c>
      <c r="AW258" s="13" t="s">
        <v>37</v>
      </c>
      <c r="AX258" s="13" t="s">
        <v>82</v>
      </c>
      <c r="AY258" s="262" t="s">
        <v>150</v>
      </c>
    </row>
    <row r="259" s="13" customFormat="1">
      <c r="A259" s="13"/>
      <c r="B259" s="253"/>
      <c r="C259" s="254"/>
      <c r="D259" s="241" t="s">
        <v>251</v>
      </c>
      <c r="E259" s="255" t="s">
        <v>1</v>
      </c>
      <c r="F259" s="256" t="s">
        <v>253</v>
      </c>
      <c r="G259" s="254"/>
      <c r="H259" s="255" t="s">
        <v>1</v>
      </c>
      <c r="I259" s="257"/>
      <c r="J259" s="254"/>
      <c r="K259" s="254"/>
      <c r="L259" s="258"/>
      <c r="M259" s="259"/>
      <c r="N259" s="260"/>
      <c r="O259" s="260"/>
      <c r="P259" s="260"/>
      <c r="Q259" s="260"/>
      <c r="R259" s="260"/>
      <c r="S259" s="260"/>
      <c r="T259" s="26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2" t="s">
        <v>251</v>
      </c>
      <c r="AU259" s="262" t="s">
        <v>91</v>
      </c>
      <c r="AV259" s="13" t="s">
        <v>89</v>
      </c>
      <c r="AW259" s="13" t="s">
        <v>37</v>
      </c>
      <c r="AX259" s="13" t="s">
        <v>82</v>
      </c>
      <c r="AY259" s="262" t="s">
        <v>150</v>
      </c>
    </row>
    <row r="260" s="14" customFormat="1">
      <c r="A260" s="14"/>
      <c r="B260" s="263"/>
      <c r="C260" s="264"/>
      <c r="D260" s="241" t="s">
        <v>251</v>
      </c>
      <c r="E260" s="265" t="s">
        <v>1</v>
      </c>
      <c r="F260" s="266" t="s">
        <v>254</v>
      </c>
      <c r="G260" s="264"/>
      <c r="H260" s="267">
        <v>40</v>
      </c>
      <c r="I260" s="268"/>
      <c r="J260" s="264"/>
      <c r="K260" s="264"/>
      <c r="L260" s="269"/>
      <c r="M260" s="270"/>
      <c r="N260" s="271"/>
      <c r="O260" s="271"/>
      <c r="P260" s="271"/>
      <c r="Q260" s="271"/>
      <c r="R260" s="271"/>
      <c r="S260" s="271"/>
      <c r="T260" s="27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3" t="s">
        <v>251</v>
      </c>
      <c r="AU260" s="273" t="s">
        <v>91</v>
      </c>
      <c r="AV260" s="14" t="s">
        <v>91</v>
      </c>
      <c r="AW260" s="14" t="s">
        <v>37</v>
      </c>
      <c r="AX260" s="14" t="s">
        <v>82</v>
      </c>
      <c r="AY260" s="273" t="s">
        <v>150</v>
      </c>
    </row>
    <row r="261" s="15" customFormat="1">
      <c r="A261" s="15"/>
      <c r="B261" s="274"/>
      <c r="C261" s="275"/>
      <c r="D261" s="241" t="s">
        <v>251</v>
      </c>
      <c r="E261" s="276" t="s">
        <v>1</v>
      </c>
      <c r="F261" s="277" t="s">
        <v>255</v>
      </c>
      <c r="G261" s="275"/>
      <c r="H261" s="278">
        <v>40</v>
      </c>
      <c r="I261" s="279"/>
      <c r="J261" s="275"/>
      <c r="K261" s="275"/>
      <c r="L261" s="280"/>
      <c r="M261" s="281"/>
      <c r="N261" s="282"/>
      <c r="O261" s="282"/>
      <c r="P261" s="282"/>
      <c r="Q261" s="282"/>
      <c r="R261" s="282"/>
      <c r="S261" s="282"/>
      <c r="T261" s="28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84" t="s">
        <v>251</v>
      </c>
      <c r="AU261" s="284" t="s">
        <v>91</v>
      </c>
      <c r="AV261" s="15" t="s">
        <v>149</v>
      </c>
      <c r="AW261" s="15" t="s">
        <v>37</v>
      </c>
      <c r="AX261" s="15" t="s">
        <v>89</v>
      </c>
      <c r="AY261" s="284" t="s">
        <v>150</v>
      </c>
    </row>
    <row r="262" s="2" customFormat="1" ht="37.8" customHeight="1">
      <c r="A262" s="39"/>
      <c r="B262" s="40"/>
      <c r="C262" s="228" t="s">
        <v>418</v>
      </c>
      <c r="D262" s="228" t="s">
        <v>153</v>
      </c>
      <c r="E262" s="229" t="s">
        <v>256</v>
      </c>
      <c r="F262" s="230" t="s">
        <v>257</v>
      </c>
      <c r="G262" s="231" t="s">
        <v>239</v>
      </c>
      <c r="H262" s="232">
        <v>47.5</v>
      </c>
      <c r="I262" s="233"/>
      <c r="J262" s="234">
        <f>ROUND(I262*H262,2)</f>
        <v>0</v>
      </c>
      <c r="K262" s="230" t="s">
        <v>240</v>
      </c>
      <c r="L262" s="45"/>
      <c r="M262" s="235" t="s">
        <v>1</v>
      </c>
      <c r="N262" s="236" t="s">
        <v>47</v>
      </c>
      <c r="O262" s="92"/>
      <c r="P262" s="237">
        <f>O262*H262</f>
        <v>0</v>
      </c>
      <c r="Q262" s="237">
        <v>0.00021000000000000001</v>
      </c>
      <c r="R262" s="237">
        <f>Q262*H262</f>
        <v>0.0099750000000000012</v>
      </c>
      <c r="S262" s="237">
        <v>0</v>
      </c>
      <c r="T262" s="238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9" t="s">
        <v>149</v>
      </c>
      <c r="AT262" s="239" t="s">
        <v>153</v>
      </c>
      <c r="AU262" s="239" t="s">
        <v>91</v>
      </c>
      <c r="AY262" s="18" t="s">
        <v>150</v>
      </c>
      <c r="BE262" s="240">
        <f>IF(N262="základní",J262,0)</f>
        <v>0</v>
      </c>
      <c r="BF262" s="240">
        <f>IF(N262="snížená",J262,0)</f>
        <v>0</v>
      </c>
      <c r="BG262" s="240">
        <f>IF(N262="zákl. přenesená",J262,0)</f>
        <v>0</v>
      </c>
      <c r="BH262" s="240">
        <f>IF(N262="sníž. přenesená",J262,0)</f>
        <v>0</v>
      </c>
      <c r="BI262" s="240">
        <f>IF(N262="nulová",J262,0)</f>
        <v>0</v>
      </c>
      <c r="BJ262" s="18" t="s">
        <v>89</v>
      </c>
      <c r="BK262" s="240">
        <f>ROUND(I262*H262,2)</f>
        <v>0</v>
      </c>
      <c r="BL262" s="18" t="s">
        <v>149</v>
      </c>
      <c r="BM262" s="239" t="s">
        <v>570</v>
      </c>
    </row>
    <row r="263" s="2" customFormat="1">
      <c r="A263" s="39"/>
      <c r="B263" s="40"/>
      <c r="C263" s="41"/>
      <c r="D263" s="241" t="s">
        <v>158</v>
      </c>
      <c r="E263" s="41"/>
      <c r="F263" s="242" t="s">
        <v>259</v>
      </c>
      <c r="G263" s="41"/>
      <c r="H263" s="41"/>
      <c r="I263" s="243"/>
      <c r="J263" s="41"/>
      <c r="K263" s="41"/>
      <c r="L263" s="45"/>
      <c r="M263" s="244"/>
      <c r="N263" s="245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158</v>
      </c>
      <c r="AU263" s="18" t="s">
        <v>91</v>
      </c>
    </row>
    <row r="264" s="2" customFormat="1">
      <c r="A264" s="39"/>
      <c r="B264" s="40"/>
      <c r="C264" s="41"/>
      <c r="D264" s="251" t="s">
        <v>243</v>
      </c>
      <c r="E264" s="41"/>
      <c r="F264" s="252" t="s">
        <v>260</v>
      </c>
      <c r="G264" s="41"/>
      <c r="H264" s="41"/>
      <c r="I264" s="243"/>
      <c r="J264" s="41"/>
      <c r="K264" s="41"/>
      <c r="L264" s="45"/>
      <c r="M264" s="244"/>
      <c r="N264" s="245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243</v>
      </c>
      <c r="AU264" s="18" t="s">
        <v>91</v>
      </c>
    </row>
    <row r="265" s="13" customFormat="1">
      <c r="A265" s="13"/>
      <c r="B265" s="253"/>
      <c r="C265" s="254"/>
      <c r="D265" s="241" t="s">
        <v>251</v>
      </c>
      <c r="E265" s="255" t="s">
        <v>1</v>
      </c>
      <c r="F265" s="256" t="s">
        <v>261</v>
      </c>
      <c r="G265" s="254"/>
      <c r="H265" s="255" t="s">
        <v>1</v>
      </c>
      <c r="I265" s="257"/>
      <c r="J265" s="254"/>
      <c r="K265" s="254"/>
      <c r="L265" s="258"/>
      <c r="M265" s="259"/>
      <c r="N265" s="260"/>
      <c r="O265" s="260"/>
      <c r="P265" s="260"/>
      <c r="Q265" s="260"/>
      <c r="R265" s="260"/>
      <c r="S265" s="260"/>
      <c r="T265" s="26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2" t="s">
        <v>251</v>
      </c>
      <c r="AU265" s="262" t="s">
        <v>91</v>
      </c>
      <c r="AV265" s="13" t="s">
        <v>89</v>
      </c>
      <c r="AW265" s="13" t="s">
        <v>37</v>
      </c>
      <c r="AX265" s="13" t="s">
        <v>82</v>
      </c>
      <c r="AY265" s="262" t="s">
        <v>150</v>
      </c>
    </row>
    <row r="266" s="13" customFormat="1">
      <c r="A266" s="13"/>
      <c r="B266" s="253"/>
      <c r="C266" s="254"/>
      <c r="D266" s="241" t="s">
        <v>251</v>
      </c>
      <c r="E266" s="255" t="s">
        <v>1</v>
      </c>
      <c r="F266" s="256" t="s">
        <v>262</v>
      </c>
      <c r="G266" s="254"/>
      <c r="H266" s="255" t="s">
        <v>1</v>
      </c>
      <c r="I266" s="257"/>
      <c r="J266" s="254"/>
      <c r="K266" s="254"/>
      <c r="L266" s="258"/>
      <c r="M266" s="259"/>
      <c r="N266" s="260"/>
      <c r="O266" s="260"/>
      <c r="P266" s="260"/>
      <c r="Q266" s="260"/>
      <c r="R266" s="260"/>
      <c r="S266" s="260"/>
      <c r="T266" s="26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2" t="s">
        <v>251</v>
      </c>
      <c r="AU266" s="262" t="s">
        <v>91</v>
      </c>
      <c r="AV266" s="13" t="s">
        <v>89</v>
      </c>
      <c r="AW266" s="13" t="s">
        <v>37</v>
      </c>
      <c r="AX266" s="13" t="s">
        <v>82</v>
      </c>
      <c r="AY266" s="262" t="s">
        <v>150</v>
      </c>
    </row>
    <row r="267" s="14" customFormat="1">
      <c r="A267" s="14"/>
      <c r="B267" s="263"/>
      <c r="C267" s="264"/>
      <c r="D267" s="241" t="s">
        <v>251</v>
      </c>
      <c r="E267" s="265" t="s">
        <v>1</v>
      </c>
      <c r="F267" s="266" t="s">
        <v>263</v>
      </c>
      <c r="G267" s="264"/>
      <c r="H267" s="267">
        <v>47.5</v>
      </c>
      <c r="I267" s="268"/>
      <c r="J267" s="264"/>
      <c r="K267" s="264"/>
      <c r="L267" s="269"/>
      <c r="M267" s="270"/>
      <c r="N267" s="271"/>
      <c r="O267" s="271"/>
      <c r="P267" s="271"/>
      <c r="Q267" s="271"/>
      <c r="R267" s="271"/>
      <c r="S267" s="271"/>
      <c r="T267" s="27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3" t="s">
        <v>251</v>
      </c>
      <c r="AU267" s="273" t="s">
        <v>91</v>
      </c>
      <c r="AV267" s="14" t="s">
        <v>91</v>
      </c>
      <c r="AW267" s="14" t="s">
        <v>37</v>
      </c>
      <c r="AX267" s="14" t="s">
        <v>82</v>
      </c>
      <c r="AY267" s="273" t="s">
        <v>150</v>
      </c>
    </row>
    <row r="268" s="15" customFormat="1">
      <c r="A268" s="15"/>
      <c r="B268" s="274"/>
      <c r="C268" s="275"/>
      <c r="D268" s="241" t="s">
        <v>251</v>
      </c>
      <c r="E268" s="276" t="s">
        <v>1</v>
      </c>
      <c r="F268" s="277" t="s">
        <v>255</v>
      </c>
      <c r="G268" s="275"/>
      <c r="H268" s="278">
        <v>47.5</v>
      </c>
      <c r="I268" s="279"/>
      <c r="J268" s="275"/>
      <c r="K268" s="275"/>
      <c r="L268" s="280"/>
      <c r="M268" s="281"/>
      <c r="N268" s="282"/>
      <c r="O268" s="282"/>
      <c r="P268" s="282"/>
      <c r="Q268" s="282"/>
      <c r="R268" s="282"/>
      <c r="S268" s="282"/>
      <c r="T268" s="283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84" t="s">
        <v>251</v>
      </c>
      <c r="AU268" s="284" t="s">
        <v>91</v>
      </c>
      <c r="AV268" s="15" t="s">
        <v>149</v>
      </c>
      <c r="AW268" s="15" t="s">
        <v>37</v>
      </c>
      <c r="AX268" s="15" t="s">
        <v>89</v>
      </c>
      <c r="AY268" s="284" t="s">
        <v>150</v>
      </c>
    </row>
    <row r="269" s="2" customFormat="1" ht="24.15" customHeight="1">
      <c r="A269" s="39"/>
      <c r="B269" s="40"/>
      <c r="C269" s="228" t="s">
        <v>427</v>
      </c>
      <c r="D269" s="228" t="s">
        <v>153</v>
      </c>
      <c r="E269" s="229" t="s">
        <v>571</v>
      </c>
      <c r="F269" s="230" t="s">
        <v>572</v>
      </c>
      <c r="G269" s="231" t="s">
        <v>239</v>
      </c>
      <c r="H269" s="232">
        <v>70</v>
      </c>
      <c r="I269" s="233"/>
      <c r="J269" s="234">
        <f>ROUND(I269*H269,2)</f>
        <v>0</v>
      </c>
      <c r="K269" s="230" t="s">
        <v>240</v>
      </c>
      <c r="L269" s="45"/>
      <c r="M269" s="235" t="s">
        <v>1</v>
      </c>
      <c r="N269" s="236" t="s">
        <v>47</v>
      </c>
      <c r="O269" s="92"/>
      <c r="P269" s="237">
        <f>O269*H269</f>
        <v>0</v>
      </c>
      <c r="Q269" s="237">
        <v>4.0000000000000003E-05</v>
      </c>
      <c r="R269" s="237">
        <f>Q269*H269</f>
        <v>0.0028000000000000004</v>
      </c>
      <c r="S269" s="237">
        <v>0</v>
      </c>
      <c r="T269" s="238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9" t="s">
        <v>149</v>
      </c>
      <c r="AT269" s="239" t="s">
        <v>153</v>
      </c>
      <c r="AU269" s="239" t="s">
        <v>91</v>
      </c>
      <c r="AY269" s="18" t="s">
        <v>150</v>
      </c>
      <c r="BE269" s="240">
        <f>IF(N269="základní",J269,0)</f>
        <v>0</v>
      </c>
      <c r="BF269" s="240">
        <f>IF(N269="snížená",J269,0)</f>
        <v>0</v>
      </c>
      <c r="BG269" s="240">
        <f>IF(N269="zákl. přenesená",J269,0)</f>
        <v>0</v>
      </c>
      <c r="BH269" s="240">
        <f>IF(N269="sníž. přenesená",J269,0)</f>
        <v>0</v>
      </c>
      <c r="BI269" s="240">
        <f>IF(N269="nulová",J269,0)</f>
        <v>0</v>
      </c>
      <c r="BJ269" s="18" t="s">
        <v>89</v>
      </c>
      <c r="BK269" s="240">
        <f>ROUND(I269*H269,2)</f>
        <v>0</v>
      </c>
      <c r="BL269" s="18" t="s">
        <v>149</v>
      </c>
      <c r="BM269" s="239" t="s">
        <v>573</v>
      </c>
    </row>
    <row r="270" s="2" customFormat="1">
      <c r="A270" s="39"/>
      <c r="B270" s="40"/>
      <c r="C270" s="41"/>
      <c r="D270" s="241" t="s">
        <v>158</v>
      </c>
      <c r="E270" s="41"/>
      <c r="F270" s="242" t="s">
        <v>574</v>
      </c>
      <c r="G270" s="41"/>
      <c r="H270" s="41"/>
      <c r="I270" s="243"/>
      <c r="J270" s="41"/>
      <c r="K270" s="41"/>
      <c r="L270" s="45"/>
      <c r="M270" s="244"/>
      <c r="N270" s="245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158</v>
      </c>
      <c r="AU270" s="18" t="s">
        <v>91</v>
      </c>
    </row>
    <row r="271" s="2" customFormat="1">
      <c r="A271" s="39"/>
      <c r="B271" s="40"/>
      <c r="C271" s="41"/>
      <c r="D271" s="251" t="s">
        <v>243</v>
      </c>
      <c r="E271" s="41"/>
      <c r="F271" s="252" t="s">
        <v>575</v>
      </c>
      <c r="G271" s="41"/>
      <c r="H271" s="41"/>
      <c r="I271" s="243"/>
      <c r="J271" s="41"/>
      <c r="K271" s="41"/>
      <c r="L271" s="45"/>
      <c r="M271" s="244"/>
      <c r="N271" s="245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243</v>
      </c>
      <c r="AU271" s="18" t="s">
        <v>91</v>
      </c>
    </row>
    <row r="272" s="2" customFormat="1" ht="33" customHeight="1">
      <c r="A272" s="39"/>
      <c r="B272" s="40"/>
      <c r="C272" s="228" t="s">
        <v>576</v>
      </c>
      <c r="D272" s="228" t="s">
        <v>153</v>
      </c>
      <c r="E272" s="229" t="s">
        <v>577</v>
      </c>
      <c r="F272" s="230" t="s">
        <v>578</v>
      </c>
      <c r="G272" s="231" t="s">
        <v>239</v>
      </c>
      <c r="H272" s="232">
        <v>16.300000000000001</v>
      </c>
      <c r="I272" s="233"/>
      <c r="J272" s="234">
        <f>ROUND(I272*H272,2)</f>
        <v>0</v>
      </c>
      <c r="K272" s="230" t="s">
        <v>240</v>
      </c>
      <c r="L272" s="45"/>
      <c r="M272" s="235" t="s">
        <v>1</v>
      </c>
      <c r="N272" s="236" t="s">
        <v>47</v>
      </c>
      <c r="O272" s="92"/>
      <c r="P272" s="237">
        <f>O272*H272</f>
        <v>0</v>
      </c>
      <c r="Q272" s="237">
        <v>0.00158</v>
      </c>
      <c r="R272" s="237">
        <f>Q272*H272</f>
        <v>0.025754000000000003</v>
      </c>
      <c r="S272" s="237">
        <v>0</v>
      </c>
      <c r="T272" s="238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9" t="s">
        <v>149</v>
      </c>
      <c r="AT272" s="239" t="s">
        <v>153</v>
      </c>
      <c r="AU272" s="239" t="s">
        <v>91</v>
      </c>
      <c r="AY272" s="18" t="s">
        <v>150</v>
      </c>
      <c r="BE272" s="240">
        <f>IF(N272="základní",J272,0)</f>
        <v>0</v>
      </c>
      <c r="BF272" s="240">
        <f>IF(N272="snížená",J272,0)</f>
        <v>0</v>
      </c>
      <c r="BG272" s="240">
        <f>IF(N272="zákl. přenesená",J272,0)</f>
        <v>0</v>
      </c>
      <c r="BH272" s="240">
        <f>IF(N272="sníž. přenesená",J272,0)</f>
        <v>0</v>
      </c>
      <c r="BI272" s="240">
        <f>IF(N272="nulová",J272,0)</f>
        <v>0</v>
      </c>
      <c r="BJ272" s="18" t="s">
        <v>89</v>
      </c>
      <c r="BK272" s="240">
        <f>ROUND(I272*H272,2)</f>
        <v>0</v>
      </c>
      <c r="BL272" s="18" t="s">
        <v>149</v>
      </c>
      <c r="BM272" s="239" t="s">
        <v>579</v>
      </c>
    </row>
    <row r="273" s="2" customFormat="1">
      <c r="A273" s="39"/>
      <c r="B273" s="40"/>
      <c r="C273" s="41"/>
      <c r="D273" s="241" t="s">
        <v>158</v>
      </c>
      <c r="E273" s="41"/>
      <c r="F273" s="242" t="s">
        <v>580</v>
      </c>
      <c r="G273" s="41"/>
      <c r="H273" s="41"/>
      <c r="I273" s="243"/>
      <c r="J273" s="41"/>
      <c r="K273" s="41"/>
      <c r="L273" s="45"/>
      <c r="M273" s="244"/>
      <c r="N273" s="245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158</v>
      </c>
      <c r="AU273" s="18" t="s">
        <v>91</v>
      </c>
    </row>
    <row r="274" s="2" customFormat="1">
      <c r="A274" s="39"/>
      <c r="B274" s="40"/>
      <c r="C274" s="41"/>
      <c r="D274" s="251" t="s">
        <v>243</v>
      </c>
      <c r="E274" s="41"/>
      <c r="F274" s="252" t="s">
        <v>581</v>
      </c>
      <c r="G274" s="41"/>
      <c r="H274" s="41"/>
      <c r="I274" s="243"/>
      <c r="J274" s="41"/>
      <c r="K274" s="41"/>
      <c r="L274" s="45"/>
      <c r="M274" s="244"/>
      <c r="N274" s="245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243</v>
      </c>
      <c r="AU274" s="18" t="s">
        <v>91</v>
      </c>
    </row>
    <row r="275" s="13" customFormat="1">
      <c r="A275" s="13"/>
      <c r="B275" s="253"/>
      <c r="C275" s="254"/>
      <c r="D275" s="241" t="s">
        <v>251</v>
      </c>
      <c r="E275" s="255" t="s">
        <v>1</v>
      </c>
      <c r="F275" s="256" t="s">
        <v>480</v>
      </c>
      <c r="G275" s="254"/>
      <c r="H275" s="255" t="s">
        <v>1</v>
      </c>
      <c r="I275" s="257"/>
      <c r="J275" s="254"/>
      <c r="K275" s="254"/>
      <c r="L275" s="258"/>
      <c r="M275" s="259"/>
      <c r="N275" s="260"/>
      <c r="O275" s="260"/>
      <c r="P275" s="260"/>
      <c r="Q275" s="260"/>
      <c r="R275" s="260"/>
      <c r="S275" s="260"/>
      <c r="T275" s="26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2" t="s">
        <v>251</v>
      </c>
      <c r="AU275" s="262" t="s">
        <v>91</v>
      </c>
      <c r="AV275" s="13" t="s">
        <v>89</v>
      </c>
      <c r="AW275" s="13" t="s">
        <v>37</v>
      </c>
      <c r="AX275" s="13" t="s">
        <v>82</v>
      </c>
      <c r="AY275" s="262" t="s">
        <v>150</v>
      </c>
    </row>
    <row r="276" s="14" customFormat="1">
      <c r="A276" s="14"/>
      <c r="B276" s="263"/>
      <c r="C276" s="264"/>
      <c r="D276" s="241" t="s">
        <v>251</v>
      </c>
      <c r="E276" s="265" t="s">
        <v>1</v>
      </c>
      <c r="F276" s="266" t="s">
        <v>582</v>
      </c>
      <c r="G276" s="264"/>
      <c r="H276" s="267">
        <v>16.300000000000001</v>
      </c>
      <c r="I276" s="268"/>
      <c r="J276" s="264"/>
      <c r="K276" s="264"/>
      <c r="L276" s="269"/>
      <c r="M276" s="270"/>
      <c r="N276" s="271"/>
      <c r="O276" s="271"/>
      <c r="P276" s="271"/>
      <c r="Q276" s="271"/>
      <c r="R276" s="271"/>
      <c r="S276" s="271"/>
      <c r="T276" s="27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3" t="s">
        <v>251</v>
      </c>
      <c r="AU276" s="273" t="s">
        <v>91</v>
      </c>
      <c r="AV276" s="14" t="s">
        <v>91</v>
      </c>
      <c r="AW276" s="14" t="s">
        <v>37</v>
      </c>
      <c r="AX276" s="14" t="s">
        <v>82</v>
      </c>
      <c r="AY276" s="273" t="s">
        <v>150</v>
      </c>
    </row>
    <row r="277" s="15" customFormat="1">
      <c r="A277" s="15"/>
      <c r="B277" s="274"/>
      <c r="C277" s="275"/>
      <c r="D277" s="241" t="s">
        <v>251</v>
      </c>
      <c r="E277" s="276" t="s">
        <v>1</v>
      </c>
      <c r="F277" s="277" t="s">
        <v>255</v>
      </c>
      <c r="G277" s="275"/>
      <c r="H277" s="278">
        <v>16.300000000000001</v>
      </c>
      <c r="I277" s="279"/>
      <c r="J277" s="275"/>
      <c r="K277" s="275"/>
      <c r="L277" s="280"/>
      <c r="M277" s="281"/>
      <c r="N277" s="282"/>
      <c r="O277" s="282"/>
      <c r="P277" s="282"/>
      <c r="Q277" s="282"/>
      <c r="R277" s="282"/>
      <c r="S277" s="282"/>
      <c r="T277" s="283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84" t="s">
        <v>251</v>
      </c>
      <c r="AU277" s="284" t="s">
        <v>91</v>
      </c>
      <c r="AV277" s="15" t="s">
        <v>149</v>
      </c>
      <c r="AW277" s="15" t="s">
        <v>37</v>
      </c>
      <c r="AX277" s="15" t="s">
        <v>89</v>
      </c>
      <c r="AY277" s="284" t="s">
        <v>150</v>
      </c>
    </row>
    <row r="278" s="2" customFormat="1" ht="33" customHeight="1">
      <c r="A278" s="39"/>
      <c r="B278" s="40"/>
      <c r="C278" s="228" t="s">
        <v>583</v>
      </c>
      <c r="D278" s="228" t="s">
        <v>153</v>
      </c>
      <c r="E278" s="229" t="s">
        <v>584</v>
      </c>
      <c r="F278" s="230" t="s">
        <v>585</v>
      </c>
      <c r="G278" s="231" t="s">
        <v>393</v>
      </c>
      <c r="H278" s="232">
        <v>58</v>
      </c>
      <c r="I278" s="233"/>
      <c r="J278" s="234">
        <f>ROUND(I278*H278,2)</f>
        <v>0</v>
      </c>
      <c r="K278" s="230" t="s">
        <v>1</v>
      </c>
      <c r="L278" s="45"/>
      <c r="M278" s="235" t="s">
        <v>1</v>
      </c>
      <c r="N278" s="236" t="s">
        <v>47</v>
      </c>
      <c r="O278" s="92"/>
      <c r="P278" s="237">
        <f>O278*H278</f>
        <v>0</v>
      </c>
      <c r="Q278" s="237">
        <v>0</v>
      </c>
      <c r="R278" s="237">
        <f>Q278*H278</f>
        <v>0</v>
      </c>
      <c r="S278" s="237">
        <v>0</v>
      </c>
      <c r="T278" s="238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9" t="s">
        <v>149</v>
      </c>
      <c r="AT278" s="239" t="s">
        <v>153</v>
      </c>
      <c r="AU278" s="239" t="s">
        <v>91</v>
      </c>
      <c r="AY278" s="18" t="s">
        <v>150</v>
      </c>
      <c r="BE278" s="240">
        <f>IF(N278="základní",J278,0)</f>
        <v>0</v>
      </c>
      <c r="BF278" s="240">
        <f>IF(N278="snížená",J278,0)</f>
        <v>0</v>
      </c>
      <c r="BG278" s="240">
        <f>IF(N278="zákl. přenesená",J278,0)</f>
        <v>0</v>
      </c>
      <c r="BH278" s="240">
        <f>IF(N278="sníž. přenesená",J278,0)</f>
        <v>0</v>
      </c>
      <c r="BI278" s="240">
        <f>IF(N278="nulová",J278,0)</f>
        <v>0</v>
      </c>
      <c r="BJ278" s="18" t="s">
        <v>89</v>
      </c>
      <c r="BK278" s="240">
        <f>ROUND(I278*H278,2)</f>
        <v>0</v>
      </c>
      <c r="BL278" s="18" t="s">
        <v>149</v>
      </c>
      <c r="BM278" s="239" t="s">
        <v>586</v>
      </c>
    </row>
    <row r="279" s="2" customFormat="1" ht="33" customHeight="1">
      <c r="A279" s="39"/>
      <c r="B279" s="40"/>
      <c r="C279" s="228" t="s">
        <v>587</v>
      </c>
      <c r="D279" s="228" t="s">
        <v>153</v>
      </c>
      <c r="E279" s="229" t="s">
        <v>588</v>
      </c>
      <c r="F279" s="230" t="s">
        <v>589</v>
      </c>
      <c r="G279" s="231" t="s">
        <v>393</v>
      </c>
      <c r="H279" s="232">
        <v>116</v>
      </c>
      <c r="I279" s="233"/>
      <c r="J279" s="234">
        <f>ROUND(I279*H279,2)</f>
        <v>0</v>
      </c>
      <c r="K279" s="230" t="s">
        <v>1</v>
      </c>
      <c r="L279" s="45"/>
      <c r="M279" s="235" t="s">
        <v>1</v>
      </c>
      <c r="N279" s="236" t="s">
        <v>47</v>
      </c>
      <c r="O279" s="92"/>
      <c r="P279" s="237">
        <f>O279*H279</f>
        <v>0</v>
      </c>
      <c r="Q279" s="237">
        <v>0</v>
      </c>
      <c r="R279" s="237">
        <f>Q279*H279</f>
        <v>0</v>
      </c>
      <c r="S279" s="237">
        <v>0</v>
      </c>
      <c r="T279" s="238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9" t="s">
        <v>149</v>
      </c>
      <c r="AT279" s="239" t="s">
        <v>153</v>
      </c>
      <c r="AU279" s="239" t="s">
        <v>91</v>
      </c>
      <c r="AY279" s="18" t="s">
        <v>150</v>
      </c>
      <c r="BE279" s="240">
        <f>IF(N279="základní",J279,0)</f>
        <v>0</v>
      </c>
      <c r="BF279" s="240">
        <f>IF(N279="snížená",J279,0)</f>
        <v>0</v>
      </c>
      <c r="BG279" s="240">
        <f>IF(N279="zákl. přenesená",J279,0)</f>
        <v>0</v>
      </c>
      <c r="BH279" s="240">
        <f>IF(N279="sníž. přenesená",J279,0)</f>
        <v>0</v>
      </c>
      <c r="BI279" s="240">
        <f>IF(N279="nulová",J279,0)</f>
        <v>0</v>
      </c>
      <c r="BJ279" s="18" t="s">
        <v>89</v>
      </c>
      <c r="BK279" s="240">
        <f>ROUND(I279*H279,2)</f>
        <v>0</v>
      </c>
      <c r="BL279" s="18" t="s">
        <v>149</v>
      </c>
      <c r="BM279" s="239" t="s">
        <v>590</v>
      </c>
    </row>
    <row r="280" s="12" customFormat="1" ht="22.8" customHeight="1">
      <c r="A280" s="12"/>
      <c r="B280" s="212"/>
      <c r="C280" s="213"/>
      <c r="D280" s="214" t="s">
        <v>81</v>
      </c>
      <c r="E280" s="226" t="s">
        <v>323</v>
      </c>
      <c r="F280" s="226" t="s">
        <v>324</v>
      </c>
      <c r="G280" s="213"/>
      <c r="H280" s="213"/>
      <c r="I280" s="216"/>
      <c r="J280" s="227">
        <f>BK280</f>
        <v>0</v>
      </c>
      <c r="K280" s="213"/>
      <c r="L280" s="218"/>
      <c r="M280" s="219"/>
      <c r="N280" s="220"/>
      <c r="O280" s="220"/>
      <c r="P280" s="221">
        <f>SUM(P281:P284)</f>
        <v>0</v>
      </c>
      <c r="Q280" s="220"/>
      <c r="R280" s="221">
        <f>SUM(R281:R284)</f>
        <v>0</v>
      </c>
      <c r="S280" s="220"/>
      <c r="T280" s="222">
        <f>SUM(T281:T284)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23" t="s">
        <v>89</v>
      </c>
      <c r="AT280" s="224" t="s">
        <v>81</v>
      </c>
      <c r="AU280" s="224" t="s">
        <v>89</v>
      </c>
      <c r="AY280" s="223" t="s">
        <v>150</v>
      </c>
      <c r="BK280" s="225">
        <f>SUM(BK281:BK284)</f>
        <v>0</v>
      </c>
    </row>
    <row r="281" s="2" customFormat="1" ht="21.75" customHeight="1">
      <c r="A281" s="39"/>
      <c r="B281" s="40"/>
      <c r="C281" s="228" t="s">
        <v>591</v>
      </c>
      <c r="D281" s="228" t="s">
        <v>153</v>
      </c>
      <c r="E281" s="229" t="s">
        <v>592</v>
      </c>
      <c r="F281" s="230" t="s">
        <v>593</v>
      </c>
      <c r="G281" s="231" t="s">
        <v>292</v>
      </c>
      <c r="H281" s="232">
        <v>58.109000000000002</v>
      </c>
      <c r="I281" s="233"/>
      <c r="J281" s="234">
        <f>ROUND(I281*H281,2)</f>
        <v>0</v>
      </c>
      <c r="K281" s="230" t="s">
        <v>240</v>
      </c>
      <c r="L281" s="45"/>
      <c r="M281" s="235" t="s">
        <v>1</v>
      </c>
      <c r="N281" s="236" t="s">
        <v>47</v>
      </c>
      <c r="O281" s="92"/>
      <c r="P281" s="237">
        <f>O281*H281</f>
        <v>0</v>
      </c>
      <c r="Q281" s="237">
        <v>0</v>
      </c>
      <c r="R281" s="237">
        <f>Q281*H281</f>
        <v>0</v>
      </c>
      <c r="S281" s="237">
        <v>0</v>
      </c>
      <c r="T281" s="238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9" t="s">
        <v>149</v>
      </c>
      <c r="AT281" s="239" t="s">
        <v>153</v>
      </c>
      <c r="AU281" s="239" t="s">
        <v>91</v>
      </c>
      <c r="AY281" s="18" t="s">
        <v>150</v>
      </c>
      <c r="BE281" s="240">
        <f>IF(N281="základní",J281,0)</f>
        <v>0</v>
      </c>
      <c r="BF281" s="240">
        <f>IF(N281="snížená",J281,0)</f>
        <v>0</v>
      </c>
      <c r="BG281" s="240">
        <f>IF(N281="zákl. přenesená",J281,0)</f>
        <v>0</v>
      </c>
      <c r="BH281" s="240">
        <f>IF(N281="sníž. přenesená",J281,0)</f>
        <v>0</v>
      </c>
      <c r="BI281" s="240">
        <f>IF(N281="nulová",J281,0)</f>
        <v>0</v>
      </c>
      <c r="BJ281" s="18" t="s">
        <v>89</v>
      </c>
      <c r="BK281" s="240">
        <f>ROUND(I281*H281,2)</f>
        <v>0</v>
      </c>
      <c r="BL281" s="18" t="s">
        <v>149</v>
      </c>
      <c r="BM281" s="239" t="s">
        <v>594</v>
      </c>
    </row>
    <row r="282" s="2" customFormat="1">
      <c r="A282" s="39"/>
      <c r="B282" s="40"/>
      <c r="C282" s="41"/>
      <c r="D282" s="241" t="s">
        <v>158</v>
      </c>
      <c r="E282" s="41"/>
      <c r="F282" s="242" t="s">
        <v>595</v>
      </c>
      <c r="G282" s="41"/>
      <c r="H282" s="41"/>
      <c r="I282" s="243"/>
      <c r="J282" s="41"/>
      <c r="K282" s="41"/>
      <c r="L282" s="45"/>
      <c r="M282" s="244"/>
      <c r="N282" s="245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158</v>
      </c>
      <c r="AU282" s="18" t="s">
        <v>91</v>
      </c>
    </row>
    <row r="283" s="2" customFormat="1">
      <c r="A283" s="39"/>
      <c r="B283" s="40"/>
      <c r="C283" s="41"/>
      <c r="D283" s="251" t="s">
        <v>243</v>
      </c>
      <c r="E283" s="41"/>
      <c r="F283" s="252" t="s">
        <v>596</v>
      </c>
      <c r="G283" s="41"/>
      <c r="H283" s="41"/>
      <c r="I283" s="243"/>
      <c r="J283" s="41"/>
      <c r="K283" s="41"/>
      <c r="L283" s="45"/>
      <c r="M283" s="244"/>
      <c r="N283" s="245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243</v>
      </c>
      <c r="AU283" s="18" t="s">
        <v>91</v>
      </c>
    </row>
    <row r="284" s="2" customFormat="1" ht="33" customHeight="1">
      <c r="A284" s="39"/>
      <c r="B284" s="40"/>
      <c r="C284" s="228" t="s">
        <v>597</v>
      </c>
      <c r="D284" s="228" t="s">
        <v>153</v>
      </c>
      <c r="E284" s="229" t="s">
        <v>598</v>
      </c>
      <c r="F284" s="230" t="s">
        <v>326</v>
      </c>
      <c r="G284" s="231" t="s">
        <v>213</v>
      </c>
      <c r="H284" s="232">
        <v>1</v>
      </c>
      <c r="I284" s="233"/>
      <c r="J284" s="234">
        <f>ROUND(I284*H284,2)</f>
        <v>0</v>
      </c>
      <c r="K284" s="230" t="s">
        <v>1</v>
      </c>
      <c r="L284" s="45"/>
      <c r="M284" s="235" t="s">
        <v>1</v>
      </c>
      <c r="N284" s="236" t="s">
        <v>47</v>
      </c>
      <c r="O284" s="92"/>
      <c r="P284" s="237">
        <f>O284*H284</f>
        <v>0</v>
      </c>
      <c r="Q284" s="237">
        <v>0</v>
      </c>
      <c r="R284" s="237">
        <f>Q284*H284</f>
        <v>0</v>
      </c>
      <c r="S284" s="237">
        <v>0</v>
      </c>
      <c r="T284" s="238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9" t="s">
        <v>149</v>
      </c>
      <c r="AT284" s="239" t="s">
        <v>153</v>
      </c>
      <c r="AU284" s="239" t="s">
        <v>91</v>
      </c>
      <c r="AY284" s="18" t="s">
        <v>150</v>
      </c>
      <c r="BE284" s="240">
        <f>IF(N284="základní",J284,0)</f>
        <v>0</v>
      </c>
      <c r="BF284" s="240">
        <f>IF(N284="snížená",J284,0)</f>
        <v>0</v>
      </c>
      <c r="BG284" s="240">
        <f>IF(N284="zákl. přenesená",J284,0)</f>
        <v>0</v>
      </c>
      <c r="BH284" s="240">
        <f>IF(N284="sníž. přenesená",J284,0)</f>
        <v>0</v>
      </c>
      <c r="BI284" s="240">
        <f>IF(N284="nulová",J284,0)</f>
        <v>0</v>
      </c>
      <c r="BJ284" s="18" t="s">
        <v>89</v>
      </c>
      <c r="BK284" s="240">
        <f>ROUND(I284*H284,2)</f>
        <v>0</v>
      </c>
      <c r="BL284" s="18" t="s">
        <v>149</v>
      </c>
      <c r="BM284" s="239" t="s">
        <v>599</v>
      </c>
    </row>
    <row r="285" s="12" customFormat="1" ht="25.92" customHeight="1">
      <c r="A285" s="12"/>
      <c r="B285" s="212"/>
      <c r="C285" s="213"/>
      <c r="D285" s="214" t="s">
        <v>81</v>
      </c>
      <c r="E285" s="215" t="s">
        <v>328</v>
      </c>
      <c r="F285" s="215" t="s">
        <v>329</v>
      </c>
      <c r="G285" s="213"/>
      <c r="H285" s="213"/>
      <c r="I285" s="216"/>
      <c r="J285" s="217">
        <f>BK285</f>
        <v>0</v>
      </c>
      <c r="K285" s="213"/>
      <c r="L285" s="218"/>
      <c r="M285" s="219"/>
      <c r="N285" s="220"/>
      <c r="O285" s="220"/>
      <c r="P285" s="221">
        <f>P286+P406+P462+P479+P494+P514+P517</f>
        <v>0</v>
      </c>
      <c r="Q285" s="220"/>
      <c r="R285" s="221">
        <f>R286+R406+R462+R479+R494+R514+R517</f>
        <v>6.0594672399999991</v>
      </c>
      <c r="S285" s="220"/>
      <c r="T285" s="222">
        <f>T286+T406+T462+T479+T494+T514+T517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3" t="s">
        <v>91</v>
      </c>
      <c r="AT285" s="224" t="s">
        <v>81</v>
      </c>
      <c r="AU285" s="224" t="s">
        <v>82</v>
      </c>
      <c r="AY285" s="223" t="s">
        <v>150</v>
      </c>
      <c r="BK285" s="225">
        <f>BK286+BK406+BK462+BK479+BK494+BK514+BK517</f>
        <v>0</v>
      </c>
    </row>
    <row r="286" s="12" customFormat="1" ht="22.8" customHeight="1">
      <c r="A286" s="12"/>
      <c r="B286" s="212"/>
      <c r="C286" s="213"/>
      <c r="D286" s="214" t="s">
        <v>81</v>
      </c>
      <c r="E286" s="226" t="s">
        <v>330</v>
      </c>
      <c r="F286" s="226" t="s">
        <v>331</v>
      </c>
      <c r="G286" s="213"/>
      <c r="H286" s="213"/>
      <c r="I286" s="216"/>
      <c r="J286" s="227">
        <f>BK286</f>
        <v>0</v>
      </c>
      <c r="K286" s="213"/>
      <c r="L286" s="218"/>
      <c r="M286" s="219"/>
      <c r="N286" s="220"/>
      <c r="O286" s="220"/>
      <c r="P286" s="221">
        <f>SUM(P287:P405)</f>
        <v>0</v>
      </c>
      <c r="Q286" s="220"/>
      <c r="R286" s="221">
        <f>SUM(R287:R405)</f>
        <v>1.9499269400000003</v>
      </c>
      <c r="S286" s="220"/>
      <c r="T286" s="222">
        <f>SUM(T287:T405)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23" t="s">
        <v>91</v>
      </c>
      <c r="AT286" s="224" t="s">
        <v>81</v>
      </c>
      <c r="AU286" s="224" t="s">
        <v>89</v>
      </c>
      <c r="AY286" s="223" t="s">
        <v>150</v>
      </c>
      <c r="BK286" s="225">
        <f>SUM(BK287:BK405)</f>
        <v>0</v>
      </c>
    </row>
    <row r="287" s="2" customFormat="1" ht="16.5" customHeight="1">
      <c r="A287" s="39"/>
      <c r="B287" s="40"/>
      <c r="C287" s="228" t="s">
        <v>600</v>
      </c>
      <c r="D287" s="228" t="s">
        <v>153</v>
      </c>
      <c r="E287" s="229" t="s">
        <v>601</v>
      </c>
      <c r="F287" s="230" t="s">
        <v>602</v>
      </c>
      <c r="G287" s="231" t="s">
        <v>368</v>
      </c>
      <c r="H287" s="232">
        <v>59.799999999999997</v>
      </c>
      <c r="I287" s="233"/>
      <c r="J287" s="234">
        <f>ROUND(I287*H287,2)</f>
        <v>0</v>
      </c>
      <c r="K287" s="230" t="s">
        <v>1</v>
      </c>
      <c r="L287" s="45"/>
      <c r="M287" s="235" t="s">
        <v>1</v>
      </c>
      <c r="N287" s="236" t="s">
        <v>47</v>
      </c>
      <c r="O287" s="92"/>
      <c r="P287" s="237">
        <f>O287*H287</f>
        <v>0</v>
      </c>
      <c r="Q287" s="237">
        <v>0</v>
      </c>
      <c r="R287" s="237">
        <f>Q287*H287</f>
        <v>0</v>
      </c>
      <c r="S287" s="237">
        <v>0</v>
      </c>
      <c r="T287" s="238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9" t="s">
        <v>334</v>
      </c>
      <c r="AT287" s="239" t="s">
        <v>153</v>
      </c>
      <c r="AU287" s="239" t="s">
        <v>91</v>
      </c>
      <c r="AY287" s="18" t="s">
        <v>150</v>
      </c>
      <c r="BE287" s="240">
        <f>IF(N287="základní",J287,0)</f>
        <v>0</v>
      </c>
      <c r="BF287" s="240">
        <f>IF(N287="snížená",J287,0)</f>
        <v>0</v>
      </c>
      <c r="BG287" s="240">
        <f>IF(N287="zákl. přenesená",J287,0)</f>
        <v>0</v>
      </c>
      <c r="BH287" s="240">
        <f>IF(N287="sníž. přenesená",J287,0)</f>
        <v>0</v>
      </c>
      <c r="BI287" s="240">
        <f>IF(N287="nulová",J287,0)</f>
        <v>0</v>
      </c>
      <c r="BJ287" s="18" t="s">
        <v>89</v>
      </c>
      <c r="BK287" s="240">
        <f>ROUND(I287*H287,2)</f>
        <v>0</v>
      </c>
      <c r="BL287" s="18" t="s">
        <v>334</v>
      </c>
      <c r="BM287" s="239" t="s">
        <v>603</v>
      </c>
    </row>
    <row r="288" s="13" customFormat="1">
      <c r="A288" s="13"/>
      <c r="B288" s="253"/>
      <c r="C288" s="254"/>
      <c r="D288" s="241" t="s">
        <v>251</v>
      </c>
      <c r="E288" s="255" t="s">
        <v>1</v>
      </c>
      <c r="F288" s="256" t="s">
        <v>478</v>
      </c>
      <c r="G288" s="254"/>
      <c r="H288" s="255" t="s">
        <v>1</v>
      </c>
      <c r="I288" s="257"/>
      <c r="J288" s="254"/>
      <c r="K288" s="254"/>
      <c r="L288" s="258"/>
      <c r="M288" s="259"/>
      <c r="N288" s="260"/>
      <c r="O288" s="260"/>
      <c r="P288" s="260"/>
      <c r="Q288" s="260"/>
      <c r="R288" s="260"/>
      <c r="S288" s="260"/>
      <c r="T288" s="26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2" t="s">
        <v>251</v>
      </c>
      <c r="AU288" s="262" t="s">
        <v>91</v>
      </c>
      <c r="AV288" s="13" t="s">
        <v>89</v>
      </c>
      <c r="AW288" s="13" t="s">
        <v>37</v>
      </c>
      <c r="AX288" s="13" t="s">
        <v>82</v>
      </c>
      <c r="AY288" s="262" t="s">
        <v>150</v>
      </c>
    </row>
    <row r="289" s="14" customFormat="1">
      <c r="A289" s="14"/>
      <c r="B289" s="263"/>
      <c r="C289" s="264"/>
      <c r="D289" s="241" t="s">
        <v>251</v>
      </c>
      <c r="E289" s="265" t="s">
        <v>1</v>
      </c>
      <c r="F289" s="266" t="s">
        <v>604</v>
      </c>
      <c r="G289" s="264"/>
      <c r="H289" s="267">
        <v>59.799999999999997</v>
      </c>
      <c r="I289" s="268"/>
      <c r="J289" s="264"/>
      <c r="K289" s="264"/>
      <c r="L289" s="269"/>
      <c r="M289" s="270"/>
      <c r="N289" s="271"/>
      <c r="O289" s="271"/>
      <c r="P289" s="271"/>
      <c r="Q289" s="271"/>
      <c r="R289" s="271"/>
      <c r="S289" s="271"/>
      <c r="T289" s="27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3" t="s">
        <v>251</v>
      </c>
      <c r="AU289" s="273" t="s">
        <v>91</v>
      </c>
      <c r="AV289" s="14" t="s">
        <v>91</v>
      </c>
      <c r="AW289" s="14" t="s">
        <v>37</v>
      </c>
      <c r="AX289" s="14" t="s">
        <v>82</v>
      </c>
      <c r="AY289" s="273" t="s">
        <v>150</v>
      </c>
    </row>
    <row r="290" s="15" customFormat="1">
      <c r="A290" s="15"/>
      <c r="B290" s="274"/>
      <c r="C290" s="275"/>
      <c r="D290" s="241" t="s">
        <v>251</v>
      </c>
      <c r="E290" s="276" t="s">
        <v>1</v>
      </c>
      <c r="F290" s="277" t="s">
        <v>255</v>
      </c>
      <c r="G290" s="275"/>
      <c r="H290" s="278">
        <v>59.799999999999997</v>
      </c>
      <c r="I290" s="279"/>
      <c r="J290" s="275"/>
      <c r="K290" s="275"/>
      <c r="L290" s="280"/>
      <c r="M290" s="281"/>
      <c r="N290" s="282"/>
      <c r="O290" s="282"/>
      <c r="P290" s="282"/>
      <c r="Q290" s="282"/>
      <c r="R290" s="282"/>
      <c r="S290" s="282"/>
      <c r="T290" s="283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84" t="s">
        <v>251</v>
      </c>
      <c r="AU290" s="284" t="s">
        <v>91</v>
      </c>
      <c r="AV290" s="15" t="s">
        <v>149</v>
      </c>
      <c r="AW290" s="15" t="s">
        <v>37</v>
      </c>
      <c r="AX290" s="15" t="s">
        <v>89</v>
      </c>
      <c r="AY290" s="284" t="s">
        <v>150</v>
      </c>
    </row>
    <row r="291" s="2" customFormat="1" ht="24.15" customHeight="1">
      <c r="A291" s="39"/>
      <c r="B291" s="40"/>
      <c r="C291" s="228" t="s">
        <v>605</v>
      </c>
      <c r="D291" s="228" t="s">
        <v>153</v>
      </c>
      <c r="E291" s="229" t="s">
        <v>606</v>
      </c>
      <c r="F291" s="230" t="s">
        <v>607</v>
      </c>
      <c r="G291" s="231" t="s">
        <v>239</v>
      </c>
      <c r="H291" s="232">
        <v>221.68000000000001</v>
      </c>
      <c r="I291" s="233"/>
      <c r="J291" s="234">
        <f>ROUND(I291*H291,2)</f>
        <v>0</v>
      </c>
      <c r="K291" s="230" t="s">
        <v>240</v>
      </c>
      <c r="L291" s="45"/>
      <c r="M291" s="235" t="s">
        <v>1</v>
      </c>
      <c r="N291" s="236" t="s">
        <v>47</v>
      </c>
      <c r="O291" s="92"/>
      <c r="P291" s="237">
        <f>O291*H291</f>
        <v>0</v>
      </c>
      <c r="Q291" s="237">
        <v>0</v>
      </c>
      <c r="R291" s="237">
        <f>Q291*H291</f>
        <v>0</v>
      </c>
      <c r="S291" s="237">
        <v>0</v>
      </c>
      <c r="T291" s="238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9" t="s">
        <v>334</v>
      </c>
      <c r="AT291" s="239" t="s">
        <v>153</v>
      </c>
      <c r="AU291" s="239" t="s">
        <v>91</v>
      </c>
      <c r="AY291" s="18" t="s">
        <v>150</v>
      </c>
      <c r="BE291" s="240">
        <f>IF(N291="základní",J291,0)</f>
        <v>0</v>
      </c>
      <c r="BF291" s="240">
        <f>IF(N291="snížená",J291,0)</f>
        <v>0</v>
      </c>
      <c r="BG291" s="240">
        <f>IF(N291="zákl. přenesená",J291,0)</f>
        <v>0</v>
      </c>
      <c r="BH291" s="240">
        <f>IF(N291="sníž. přenesená",J291,0)</f>
        <v>0</v>
      </c>
      <c r="BI291" s="240">
        <f>IF(N291="nulová",J291,0)</f>
        <v>0</v>
      </c>
      <c r="BJ291" s="18" t="s">
        <v>89</v>
      </c>
      <c r="BK291" s="240">
        <f>ROUND(I291*H291,2)</f>
        <v>0</v>
      </c>
      <c r="BL291" s="18" t="s">
        <v>334</v>
      </c>
      <c r="BM291" s="239" t="s">
        <v>608</v>
      </c>
    </row>
    <row r="292" s="2" customFormat="1">
      <c r="A292" s="39"/>
      <c r="B292" s="40"/>
      <c r="C292" s="41"/>
      <c r="D292" s="241" t="s">
        <v>158</v>
      </c>
      <c r="E292" s="41"/>
      <c r="F292" s="242" t="s">
        <v>609</v>
      </c>
      <c r="G292" s="41"/>
      <c r="H292" s="41"/>
      <c r="I292" s="243"/>
      <c r="J292" s="41"/>
      <c r="K292" s="41"/>
      <c r="L292" s="45"/>
      <c r="M292" s="244"/>
      <c r="N292" s="245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158</v>
      </c>
      <c r="AU292" s="18" t="s">
        <v>91</v>
      </c>
    </row>
    <row r="293" s="2" customFormat="1">
      <c r="A293" s="39"/>
      <c r="B293" s="40"/>
      <c r="C293" s="41"/>
      <c r="D293" s="251" t="s">
        <v>243</v>
      </c>
      <c r="E293" s="41"/>
      <c r="F293" s="252" t="s">
        <v>610</v>
      </c>
      <c r="G293" s="41"/>
      <c r="H293" s="41"/>
      <c r="I293" s="243"/>
      <c r="J293" s="41"/>
      <c r="K293" s="41"/>
      <c r="L293" s="45"/>
      <c r="M293" s="244"/>
      <c r="N293" s="245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243</v>
      </c>
      <c r="AU293" s="18" t="s">
        <v>91</v>
      </c>
    </row>
    <row r="294" s="13" customFormat="1">
      <c r="A294" s="13"/>
      <c r="B294" s="253"/>
      <c r="C294" s="254"/>
      <c r="D294" s="241" t="s">
        <v>251</v>
      </c>
      <c r="E294" s="255" t="s">
        <v>1</v>
      </c>
      <c r="F294" s="256" t="s">
        <v>443</v>
      </c>
      <c r="G294" s="254"/>
      <c r="H294" s="255" t="s">
        <v>1</v>
      </c>
      <c r="I294" s="257"/>
      <c r="J294" s="254"/>
      <c r="K294" s="254"/>
      <c r="L294" s="258"/>
      <c r="M294" s="259"/>
      <c r="N294" s="260"/>
      <c r="O294" s="260"/>
      <c r="P294" s="260"/>
      <c r="Q294" s="260"/>
      <c r="R294" s="260"/>
      <c r="S294" s="260"/>
      <c r="T294" s="26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2" t="s">
        <v>251</v>
      </c>
      <c r="AU294" s="262" t="s">
        <v>91</v>
      </c>
      <c r="AV294" s="13" t="s">
        <v>89</v>
      </c>
      <c r="AW294" s="13" t="s">
        <v>37</v>
      </c>
      <c r="AX294" s="13" t="s">
        <v>82</v>
      </c>
      <c r="AY294" s="262" t="s">
        <v>150</v>
      </c>
    </row>
    <row r="295" s="13" customFormat="1">
      <c r="A295" s="13"/>
      <c r="B295" s="253"/>
      <c r="C295" s="254"/>
      <c r="D295" s="241" t="s">
        <v>251</v>
      </c>
      <c r="E295" s="255" t="s">
        <v>1</v>
      </c>
      <c r="F295" s="256" t="s">
        <v>466</v>
      </c>
      <c r="G295" s="254"/>
      <c r="H295" s="255" t="s">
        <v>1</v>
      </c>
      <c r="I295" s="257"/>
      <c r="J295" s="254"/>
      <c r="K295" s="254"/>
      <c r="L295" s="258"/>
      <c r="M295" s="259"/>
      <c r="N295" s="260"/>
      <c r="O295" s="260"/>
      <c r="P295" s="260"/>
      <c r="Q295" s="260"/>
      <c r="R295" s="260"/>
      <c r="S295" s="260"/>
      <c r="T295" s="26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2" t="s">
        <v>251</v>
      </c>
      <c r="AU295" s="262" t="s">
        <v>91</v>
      </c>
      <c r="AV295" s="13" t="s">
        <v>89</v>
      </c>
      <c r="AW295" s="13" t="s">
        <v>37</v>
      </c>
      <c r="AX295" s="13" t="s">
        <v>82</v>
      </c>
      <c r="AY295" s="262" t="s">
        <v>150</v>
      </c>
    </row>
    <row r="296" s="14" customFormat="1">
      <c r="A296" s="14"/>
      <c r="B296" s="263"/>
      <c r="C296" s="264"/>
      <c r="D296" s="241" t="s">
        <v>251</v>
      </c>
      <c r="E296" s="265" t="s">
        <v>1</v>
      </c>
      <c r="F296" s="266" t="s">
        <v>611</v>
      </c>
      <c r="G296" s="264"/>
      <c r="H296" s="267">
        <v>217.59999999999999</v>
      </c>
      <c r="I296" s="268"/>
      <c r="J296" s="264"/>
      <c r="K296" s="264"/>
      <c r="L296" s="269"/>
      <c r="M296" s="270"/>
      <c r="N296" s="271"/>
      <c r="O296" s="271"/>
      <c r="P296" s="271"/>
      <c r="Q296" s="271"/>
      <c r="R296" s="271"/>
      <c r="S296" s="271"/>
      <c r="T296" s="27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3" t="s">
        <v>251</v>
      </c>
      <c r="AU296" s="273" t="s">
        <v>91</v>
      </c>
      <c r="AV296" s="14" t="s">
        <v>91</v>
      </c>
      <c r="AW296" s="14" t="s">
        <v>37</v>
      </c>
      <c r="AX296" s="14" t="s">
        <v>82</v>
      </c>
      <c r="AY296" s="273" t="s">
        <v>150</v>
      </c>
    </row>
    <row r="297" s="13" customFormat="1">
      <c r="A297" s="13"/>
      <c r="B297" s="253"/>
      <c r="C297" s="254"/>
      <c r="D297" s="241" t="s">
        <v>251</v>
      </c>
      <c r="E297" s="255" t="s">
        <v>1</v>
      </c>
      <c r="F297" s="256" t="s">
        <v>480</v>
      </c>
      <c r="G297" s="254"/>
      <c r="H297" s="255" t="s">
        <v>1</v>
      </c>
      <c r="I297" s="257"/>
      <c r="J297" s="254"/>
      <c r="K297" s="254"/>
      <c r="L297" s="258"/>
      <c r="M297" s="259"/>
      <c r="N297" s="260"/>
      <c r="O297" s="260"/>
      <c r="P297" s="260"/>
      <c r="Q297" s="260"/>
      <c r="R297" s="260"/>
      <c r="S297" s="260"/>
      <c r="T297" s="26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2" t="s">
        <v>251</v>
      </c>
      <c r="AU297" s="262" t="s">
        <v>91</v>
      </c>
      <c r="AV297" s="13" t="s">
        <v>89</v>
      </c>
      <c r="AW297" s="13" t="s">
        <v>37</v>
      </c>
      <c r="AX297" s="13" t="s">
        <v>82</v>
      </c>
      <c r="AY297" s="262" t="s">
        <v>150</v>
      </c>
    </row>
    <row r="298" s="14" customFormat="1">
      <c r="A298" s="14"/>
      <c r="B298" s="263"/>
      <c r="C298" s="264"/>
      <c r="D298" s="241" t="s">
        <v>251</v>
      </c>
      <c r="E298" s="265" t="s">
        <v>1</v>
      </c>
      <c r="F298" s="266" t="s">
        <v>612</v>
      </c>
      <c r="G298" s="264"/>
      <c r="H298" s="267">
        <v>4.0800000000000001</v>
      </c>
      <c r="I298" s="268"/>
      <c r="J298" s="264"/>
      <c r="K298" s="264"/>
      <c r="L298" s="269"/>
      <c r="M298" s="270"/>
      <c r="N298" s="271"/>
      <c r="O298" s="271"/>
      <c r="P298" s="271"/>
      <c r="Q298" s="271"/>
      <c r="R298" s="271"/>
      <c r="S298" s="271"/>
      <c r="T298" s="27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73" t="s">
        <v>251</v>
      </c>
      <c r="AU298" s="273" t="s">
        <v>91</v>
      </c>
      <c r="AV298" s="14" t="s">
        <v>91</v>
      </c>
      <c r="AW298" s="14" t="s">
        <v>37</v>
      </c>
      <c r="AX298" s="14" t="s">
        <v>82</v>
      </c>
      <c r="AY298" s="273" t="s">
        <v>150</v>
      </c>
    </row>
    <row r="299" s="15" customFormat="1">
      <c r="A299" s="15"/>
      <c r="B299" s="274"/>
      <c r="C299" s="275"/>
      <c r="D299" s="241" t="s">
        <v>251</v>
      </c>
      <c r="E299" s="276" t="s">
        <v>1</v>
      </c>
      <c r="F299" s="277" t="s">
        <v>255</v>
      </c>
      <c r="G299" s="275"/>
      <c r="H299" s="278">
        <v>221.68000000000001</v>
      </c>
      <c r="I299" s="279"/>
      <c r="J299" s="275"/>
      <c r="K299" s="275"/>
      <c r="L299" s="280"/>
      <c r="M299" s="281"/>
      <c r="N299" s="282"/>
      <c r="O299" s="282"/>
      <c r="P299" s="282"/>
      <c r="Q299" s="282"/>
      <c r="R299" s="282"/>
      <c r="S299" s="282"/>
      <c r="T299" s="283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84" t="s">
        <v>251</v>
      </c>
      <c r="AU299" s="284" t="s">
        <v>91</v>
      </c>
      <c r="AV299" s="15" t="s">
        <v>149</v>
      </c>
      <c r="AW299" s="15" t="s">
        <v>37</v>
      </c>
      <c r="AX299" s="15" t="s">
        <v>89</v>
      </c>
      <c r="AY299" s="284" t="s">
        <v>150</v>
      </c>
    </row>
    <row r="300" s="2" customFormat="1" ht="24.15" customHeight="1">
      <c r="A300" s="39"/>
      <c r="B300" s="40"/>
      <c r="C300" s="228" t="s">
        <v>613</v>
      </c>
      <c r="D300" s="228" t="s">
        <v>153</v>
      </c>
      <c r="E300" s="229" t="s">
        <v>614</v>
      </c>
      <c r="F300" s="230" t="s">
        <v>615</v>
      </c>
      <c r="G300" s="231" t="s">
        <v>239</v>
      </c>
      <c r="H300" s="232">
        <v>81.25</v>
      </c>
      <c r="I300" s="233"/>
      <c r="J300" s="234">
        <f>ROUND(I300*H300,2)</f>
        <v>0</v>
      </c>
      <c r="K300" s="230" t="s">
        <v>240</v>
      </c>
      <c r="L300" s="45"/>
      <c r="M300" s="235" t="s">
        <v>1</v>
      </c>
      <c r="N300" s="236" t="s">
        <v>47</v>
      </c>
      <c r="O300" s="92"/>
      <c r="P300" s="237">
        <f>O300*H300</f>
        <v>0</v>
      </c>
      <c r="Q300" s="237">
        <v>0</v>
      </c>
      <c r="R300" s="237">
        <f>Q300*H300</f>
        <v>0</v>
      </c>
      <c r="S300" s="237">
        <v>0</v>
      </c>
      <c r="T300" s="238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9" t="s">
        <v>334</v>
      </c>
      <c r="AT300" s="239" t="s">
        <v>153</v>
      </c>
      <c r="AU300" s="239" t="s">
        <v>91</v>
      </c>
      <c r="AY300" s="18" t="s">
        <v>150</v>
      </c>
      <c r="BE300" s="240">
        <f>IF(N300="základní",J300,0)</f>
        <v>0</v>
      </c>
      <c r="BF300" s="240">
        <f>IF(N300="snížená",J300,0)</f>
        <v>0</v>
      </c>
      <c r="BG300" s="240">
        <f>IF(N300="zákl. přenesená",J300,0)</f>
        <v>0</v>
      </c>
      <c r="BH300" s="240">
        <f>IF(N300="sníž. přenesená",J300,0)</f>
        <v>0</v>
      </c>
      <c r="BI300" s="240">
        <f>IF(N300="nulová",J300,0)</f>
        <v>0</v>
      </c>
      <c r="BJ300" s="18" t="s">
        <v>89</v>
      </c>
      <c r="BK300" s="240">
        <f>ROUND(I300*H300,2)</f>
        <v>0</v>
      </c>
      <c r="BL300" s="18" t="s">
        <v>334</v>
      </c>
      <c r="BM300" s="239" t="s">
        <v>616</v>
      </c>
    </row>
    <row r="301" s="2" customFormat="1">
      <c r="A301" s="39"/>
      <c r="B301" s="40"/>
      <c r="C301" s="41"/>
      <c r="D301" s="241" t="s">
        <v>158</v>
      </c>
      <c r="E301" s="41"/>
      <c r="F301" s="242" t="s">
        <v>617</v>
      </c>
      <c r="G301" s="41"/>
      <c r="H301" s="41"/>
      <c r="I301" s="243"/>
      <c r="J301" s="41"/>
      <c r="K301" s="41"/>
      <c r="L301" s="45"/>
      <c r="M301" s="244"/>
      <c r="N301" s="245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158</v>
      </c>
      <c r="AU301" s="18" t="s">
        <v>91</v>
      </c>
    </row>
    <row r="302" s="2" customFormat="1">
      <c r="A302" s="39"/>
      <c r="B302" s="40"/>
      <c r="C302" s="41"/>
      <c r="D302" s="251" t="s">
        <v>243</v>
      </c>
      <c r="E302" s="41"/>
      <c r="F302" s="252" t="s">
        <v>618</v>
      </c>
      <c r="G302" s="41"/>
      <c r="H302" s="41"/>
      <c r="I302" s="243"/>
      <c r="J302" s="41"/>
      <c r="K302" s="41"/>
      <c r="L302" s="45"/>
      <c r="M302" s="244"/>
      <c r="N302" s="245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243</v>
      </c>
      <c r="AU302" s="18" t="s">
        <v>91</v>
      </c>
    </row>
    <row r="303" s="13" customFormat="1">
      <c r="A303" s="13"/>
      <c r="B303" s="253"/>
      <c r="C303" s="254"/>
      <c r="D303" s="241" t="s">
        <v>251</v>
      </c>
      <c r="E303" s="255" t="s">
        <v>1</v>
      </c>
      <c r="F303" s="256" t="s">
        <v>443</v>
      </c>
      <c r="G303" s="254"/>
      <c r="H303" s="255" t="s">
        <v>1</v>
      </c>
      <c r="I303" s="257"/>
      <c r="J303" s="254"/>
      <c r="K303" s="254"/>
      <c r="L303" s="258"/>
      <c r="M303" s="259"/>
      <c r="N303" s="260"/>
      <c r="O303" s="260"/>
      <c r="P303" s="260"/>
      <c r="Q303" s="260"/>
      <c r="R303" s="260"/>
      <c r="S303" s="260"/>
      <c r="T303" s="26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2" t="s">
        <v>251</v>
      </c>
      <c r="AU303" s="262" t="s">
        <v>91</v>
      </c>
      <c r="AV303" s="13" t="s">
        <v>89</v>
      </c>
      <c r="AW303" s="13" t="s">
        <v>37</v>
      </c>
      <c r="AX303" s="13" t="s">
        <v>82</v>
      </c>
      <c r="AY303" s="262" t="s">
        <v>150</v>
      </c>
    </row>
    <row r="304" s="13" customFormat="1">
      <c r="A304" s="13"/>
      <c r="B304" s="253"/>
      <c r="C304" s="254"/>
      <c r="D304" s="241" t="s">
        <v>251</v>
      </c>
      <c r="E304" s="255" t="s">
        <v>1</v>
      </c>
      <c r="F304" s="256" t="s">
        <v>466</v>
      </c>
      <c r="G304" s="254"/>
      <c r="H304" s="255" t="s">
        <v>1</v>
      </c>
      <c r="I304" s="257"/>
      <c r="J304" s="254"/>
      <c r="K304" s="254"/>
      <c r="L304" s="258"/>
      <c r="M304" s="259"/>
      <c r="N304" s="260"/>
      <c r="O304" s="260"/>
      <c r="P304" s="260"/>
      <c r="Q304" s="260"/>
      <c r="R304" s="260"/>
      <c r="S304" s="260"/>
      <c r="T304" s="26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2" t="s">
        <v>251</v>
      </c>
      <c r="AU304" s="262" t="s">
        <v>91</v>
      </c>
      <c r="AV304" s="13" t="s">
        <v>89</v>
      </c>
      <c r="AW304" s="13" t="s">
        <v>37</v>
      </c>
      <c r="AX304" s="13" t="s">
        <v>82</v>
      </c>
      <c r="AY304" s="262" t="s">
        <v>150</v>
      </c>
    </row>
    <row r="305" s="14" customFormat="1">
      <c r="A305" s="14"/>
      <c r="B305" s="263"/>
      <c r="C305" s="264"/>
      <c r="D305" s="241" t="s">
        <v>251</v>
      </c>
      <c r="E305" s="265" t="s">
        <v>1</v>
      </c>
      <c r="F305" s="266" t="s">
        <v>619</v>
      </c>
      <c r="G305" s="264"/>
      <c r="H305" s="267">
        <v>56.799999999999997</v>
      </c>
      <c r="I305" s="268"/>
      <c r="J305" s="264"/>
      <c r="K305" s="264"/>
      <c r="L305" s="269"/>
      <c r="M305" s="270"/>
      <c r="N305" s="271"/>
      <c r="O305" s="271"/>
      <c r="P305" s="271"/>
      <c r="Q305" s="271"/>
      <c r="R305" s="271"/>
      <c r="S305" s="271"/>
      <c r="T305" s="27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3" t="s">
        <v>251</v>
      </c>
      <c r="AU305" s="273" t="s">
        <v>91</v>
      </c>
      <c r="AV305" s="14" t="s">
        <v>91</v>
      </c>
      <c r="AW305" s="14" t="s">
        <v>37</v>
      </c>
      <c r="AX305" s="14" t="s">
        <v>82</v>
      </c>
      <c r="AY305" s="273" t="s">
        <v>150</v>
      </c>
    </row>
    <row r="306" s="13" customFormat="1">
      <c r="A306" s="13"/>
      <c r="B306" s="253"/>
      <c r="C306" s="254"/>
      <c r="D306" s="241" t="s">
        <v>251</v>
      </c>
      <c r="E306" s="255" t="s">
        <v>1</v>
      </c>
      <c r="F306" s="256" t="s">
        <v>480</v>
      </c>
      <c r="G306" s="254"/>
      <c r="H306" s="255" t="s">
        <v>1</v>
      </c>
      <c r="I306" s="257"/>
      <c r="J306" s="254"/>
      <c r="K306" s="254"/>
      <c r="L306" s="258"/>
      <c r="M306" s="259"/>
      <c r="N306" s="260"/>
      <c r="O306" s="260"/>
      <c r="P306" s="260"/>
      <c r="Q306" s="260"/>
      <c r="R306" s="260"/>
      <c r="S306" s="260"/>
      <c r="T306" s="26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2" t="s">
        <v>251</v>
      </c>
      <c r="AU306" s="262" t="s">
        <v>91</v>
      </c>
      <c r="AV306" s="13" t="s">
        <v>89</v>
      </c>
      <c r="AW306" s="13" t="s">
        <v>37</v>
      </c>
      <c r="AX306" s="13" t="s">
        <v>82</v>
      </c>
      <c r="AY306" s="262" t="s">
        <v>150</v>
      </c>
    </row>
    <row r="307" s="14" customFormat="1">
      <c r="A307" s="14"/>
      <c r="B307" s="263"/>
      <c r="C307" s="264"/>
      <c r="D307" s="241" t="s">
        <v>251</v>
      </c>
      <c r="E307" s="265" t="s">
        <v>1</v>
      </c>
      <c r="F307" s="266" t="s">
        <v>620</v>
      </c>
      <c r="G307" s="264"/>
      <c r="H307" s="267">
        <v>24.449999999999999</v>
      </c>
      <c r="I307" s="268"/>
      <c r="J307" s="264"/>
      <c r="K307" s="264"/>
      <c r="L307" s="269"/>
      <c r="M307" s="270"/>
      <c r="N307" s="271"/>
      <c r="O307" s="271"/>
      <c r="P307" s="271"/>
      <c r="Q307" s="271"/>
      <c r="R307" s="271"/>
      <c r="S307" s="271"/>
      <c r="T307" s="27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3" t="s">
        <v>251</v>
      </c>
      <c r="AU307" s="273" t="s">
        <v>91</v>
      </c>
      <c r="AV307" s="14" t="s">
        <v>91</v>
      </c>
      <c r="AW307" s="14" t="s">
        <v>37</v>
      </c>
      <c r="AX307" s="14" t="s">
        <v>82</v>
      </c>
      <c r="AY307" s="273" t="s">
        <v>150</v>
      </c>
    </row>
    <row r="308" s="15" customFormat="1">
      <c r="A308" s="15"/>
      <c r="B308" s="274"/>
      <c r="C308" s="275"/>
      <c r="D308" s="241" t="s">
        <v>251</v>
      </c>
      <c r="E308" s="276" t="s">
        <v>1</v>
      </c>
      <c r="F308" s="277" t="s">
        <v>255</v>
      </c>
      <c r="G308" s="275"/>
      <c r="H308" s="278">
        <v>81.25</v>
      </c>
      <c r="I308" s="279"/>
      <c r="J308" s="275"/>
      <c r="K308" s="275"/>
      <c r="L308" s="280"/>
      <c r="M308" s="281"/>
      <c r="N308" s="282"/>
      <c r="O308" s="282"/>
      <c r="P308" s="282"/>
      <c r="Q308" s="282"/>
      <c r="R308" s="282"/>
      <c r="S308" s="282"/>
      <c r="T308" s="283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84" t="s">
        <v>251</v>
      </c>
      <c r="AU308" s="284" t="s">
        <v>91</v>
      </c>
      <c r="AV308" s="15" t="s">
        <v>149</v>
      </c>
      <c r="AW308" s="15" t="s">
        <v>37</v>
      </c>
      <c r="AX308" s="15" t="s">
        <v>89</v>
      </c>
      <c r="AY308" s="284" t="s">
        <v>150</v>
      </c>
    </row>
    <row r="309" s="2" customFormat="1" ht="16.5" customHeight="1">
      <c r="A309" s="39"/>
      <c r="B309" s="40"/>
      <c r="C309" s="289" t="s">
        <v>621</v>
      </c>
      <c r="D309" s="289" t="s">
        <v>468</v>
      </c>
      <c r="E309" s="290" t="s">
        <v>622</v>
      </c>
      <c r="F309" s="291" t="s">
        <v>623</v>
      </c>
      <c r="G309" s="292" t="s">
        <v>292</v>
      </c>
      <c r="H309" s="293">
        <v>0.095000000000000001</v>
      </c>
      <c r="I309" s="294"/>
      <c r="J309" s="295">
        <f>ROUND(I309*H309,2)</f>
        <v>0</v>
      </c>
      <c r="K309" s="291" t="s">
        <v>240</v>
      </c>
      <c r="L309" s="296"/>
      <c r="M309" s="297" t="s">
        <v>1</v>
      </c>
      <c r="N309" s="298" t="s">
        <v>47</v>
      </c>
      <c r="O309" s="92"/>
      <c r="P309" s="237">
        <f>O309*H309</f>
        <v>0</v>
      </c>
      <c r="Q309" s="237">
        <v>1</v>
      </c>
      <c r="R309" s="237">
        <f>Q309*H309</f>
        <v>0.095000000000000001</v>
      </c>
      <c r="S309" s="237">
        <v>0</v>
      </c>
      <c r="T309" s="238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9" t="s">
        <v>605</v>
      </c>
      <c r="AT309" s="239" t="s">
        <v>468</v>
      </c>
      <c r="AU309" s="239" t="s">
        <v>91</v>
      </c>
      <c r="AY309" s="18" t="s">
        <v>150</v>
      </c>
      <c r="BE309" s="240">
        <f>IF(N309="základní",J309,0)</f>
        <v>0</v>
      </c>
      <c r="BF309" s="240">
        <f>IF(N309="snížená",J309,0)</f>
        <v>0</v>
      </c>
      <c r="BG309" s="240">
        <f>IF(N309="zákl. přenesená",J309,0)</f>
        <v>0</v>
      </c>
      <c r="BH309" s="240">
        <f>IF(N309="sníž. přenesená",J309,0)</f>
        <v>0</v>
      </c>
      <c r="BI309" s="240">
        <f>IF(N309="nulová",J309,0)</f>
        <v>0</v>
      </c>
      <c r="BJ309" s="18" t="s">
        <v>89</v>
      </c>
      <c r="BK309" s="240">
        <f>ROUND(I309*H309,2)</f>
        <v>0</v>
      </c>
      <c r="BL309" s="18" t="s">
        <v>334</v>
      </c>
      <c r="BM309" s="239" t="s">
        <v>624</v>
      </c>
    </row>
    <row r="310" s="2" customFormat="1">
      <c r="A310" s="39"/>
      <c r="B310" s="40"/>
      <c r="C310" s="41"/>
      <c r="D310" s="241" t="s">
        <v>158</v>
      </c>
      <c r="E310" s="41"/>
      <c r="F310" s="242" t="s">
        <v>623</v>
      </c>
      <c r="G310" s="41"/>
      <c r="H310" s="41"/>
      <c r="I310" s="243"/>
      <c r="J310" s="41"/>
      <c r="K310" s="41"/>
      <c r="L310" s="45"/>
      <c r="M310" s="244"/>
      <c r="N310" s="245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158</v>
      </c>
      <c r="AU310" s="18" t="s">
        <v>91</v>
      </c>
    </row>
    <row r="311" s="14" customFormat="1">
      <c r="A311" s="14"/>
      <c r="B311" s="263"/>
      <c r="C311" s="264"/>
      <c r="D311" s="241" t="s">
        <v>251</v>
      </c>
      <c r="E311" s="265" t="s">
        <v>1</v>
      </c>
      <c r="F311" s="266" t="s">
        <v>625</v>
      </c>
      <c r="G311" s="264"/>
      <c r="H311" s="267">
        <v>0.067000000000000004</v>
      </c>
      <c r="I311" s="268"/>
      <c r="J311" s="264"/>
      <c r="K311" s="264"/>
      <c r="L311" s="269"/>
      <c r="M311" s="270"/>
      <c r="N311" s="271"/>
      <c r="O311" s="271"/>
      <c r="P311" s="271"/>
      <c r="Q311" s="271"/>
      <c r="R311" s="271"/>
      <c r="S311" s="271"/>
      <c r="T311" s="27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73" t="s">
        <v>251</v>
      </c>
      <c r="AU311" s="273" t="s">
        <v>91</v>
      </c>
      <c r="AV311" s="14" t="s">
        <v>91</v>
      </c>
      <c r="AW311" s="14" t="s">
        <v>37</v>
      </c>
      <c r="AX311" s="14" t="s">
        <v>82</v>
      </c>
      <c r="AY311" s="273" t="s">
        <v>150</v>
      </c>
    </row>
    <row r="312" s="14" customFormat="1">
      <c r="A312" s="14"/>
      <c r="B312" s="263"/>
      <c r="C312" s="264"/>
      <c r="D312" s="241" t="s">
        <v>251</v>
      </c>
      <c r="E312" s="265" t="s">
        <v>1</v>
      </c>
      <c r="F312" s="266" t="s">
        <v>626</v>
      </c>
      <c r="G312" s="264"/>
      <c r="H312" s="267">
        <v>0.028000000000000001</v>
      </c>
      <c r="I312" s="268"/>
      <c r="J312" s="264"/>
      <c r="K312" s="264"/>
      <c r="L312" s="269"/>
      <c r="M312" s="270"/>
      <c r="N312" s="271"/>
      <c r="O312" s="271"/>
      <c r="P312" s="271"/>
      <c r="Q312" s="271"/>
      <c r="R312" s="271"/>
      <c r="S312" s="271"/>
      <c r="T312" s="27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3" t="s">
        <v>251</v>
      </c>
      <c r="AU312" s="273" t="s">
        <v>91</v>
      </c>
      <c r="AV312" s="14" t="s">
        <v>91</v>
      </c>
      <c r="AW312" s="14" t="s">
        <v>37</v>
      </c>
      <c r="AX312" s="14" t="s">
        <v>82</v>
      </c>
      <c r="AY312" s="273" t="s">
        <v>150</v>
      </c>
    </row>
    <row r="313" s="15" customFormat="1">
      <c r="A313" s="15"/>
      <c r="B313" s="274"/>
      <c r="C313" s="275"/>
      <c r="D313" s="241" t="s">
        <v>251</v>
      </c>
      <c r="E313" s="276" t="s">
        <v>1</v>
      </c>
      <c r="F313" s="277" t="s">
        <v>255</v>
      </c>
      <c r="G313" s="275"/>
      <c r="H313" s="278">
        <v>0.095000000000000001</v>
      </c>
      <c r="I313" s="279"/>
      <c r="J313" s="275"/>
      <c r="K313" s="275"/>
      <c r="L313" s="280"/>
      <c r="M313" s="281"/>
      <c r="N313" s="282"/>
      <c r="O313" s="282"/>
      <c r="P313" s="282"/>
      <c r="Q313" s="282"/>
      <c r="R313" s="282"/>
      <c r="S313" s="282"/>
      <c r="T313" s="283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84" t="s">
        <v>251</v>
      </c>
      <c r="AU313" s="284" t="s">
        <v>91</v>
      </c>
      <c r="AV313" s="15" t="s">
        <v>149</v>
      </c>
      <c r="AW313" s="15" t="s">
        <v>37</v>
      </c>
      <c r="AX313" s="15" t="s">
        <v>89</v>
      </c>
      <c r="AY313" s="284" t="s">
        <v>150</v>
      </c>
    </row>
    <row r="314" s="2" customFormat="1" ht="24.15" customHeight="1">
      <c r="A314" s="39"/>
      <c r="B314" s="40"/>
      <c r="C314" s="228" t="s">
        <v>627</v>
      </c>
      <c r="D314" s="228" t="s">
        <v>153</v>
      </c>
      <c r="E314" s="229" t="s">
        <v>628</v>
      </c>
      <c r="F314" s="230" t="s">
        <v>629</v>
      </c>
      <c r="G314" s="231" t="s">
        <v>239</v>
      </c>
      <c r="H314" s="232">
        <v>202.80000000000001</v>
      </c>
      <c r="I314" s="233"/>
      <c r="J314" s="234">
        <f>ROUND(I314*H314,2)</f>
        <v>0</v>
      </c>
      <c r="K314" s="230" t="s">
        <v>240</v>
      </c>
      <c r="L314" s="45"/>
      <c r="M314" s="235" t="s">
        <v>1</v>
      </c>
      <c r="N314" s="236" t="s">
        <v>47</v>
      </c>
      <c r="O314" s="92"/>
      <c r="P314" s="237">
        <f>O314*H314</f>
        <v>0</v>
      </c>
      <c r="Q314" s="237">
        <v>0</v>
      </c>
      <c r="R314" s="237">
        <f>Q314*H314</f>
        <v>0</v>
      </c>
      <c r="S314" s="237">
        <v>0</v>
      </c>
      <c r="T314" s="238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9" t="s">
        <v>334</v>
      </c>
      <c r="AT314" s="239" t="s">
        <v>153</v>
      </c>
      <c r="AU314" s="239" t="s">
        <v>91</v>
      </c>
      <c r="AY314" s="18" t="s">
        <v>150</v>
      </c>
      <c r="BE314" s="240">
        <f>IF(N314="základní",J314,0)</f>
        <v>0</v>
      </c>
      <c r="BF314" s="240">
        <f>IF(N314="snížená",J314,0)</f>
        <v>0</v>
      </c>
      <c r="BG314" s="240">
        <f>IF(N314="zákl. přenesená",J314,0)</f>
        <v>0</v>
      </c>
      <c r="BH314" s="240">
        <f>IF(N314="sníž. přenesená",J314,0)</f>
        <v>0</v>
      </c>
      <c r="BI314" s="240">
        <f>IF(N314="nulová",J314,0)</f>
        <v>0</v>
      </c>
      <c r="BJ314" s="18" t="s">
        <v>89</v>
      </c>
      <c r="BK314" s="240">
        <f>ROUND(I314*H314,2)</f>
        <v>0</v>
      </c>
      <c r="BL314" s="18" t="s">
        <v>334</v>
      </c>
      <c r="BM314" s="239" t="s">
        <v>630</v>
      </c>
    </row>
    <row r="315" s="2" customFormat="1">
      <c r="A315" s="39"/>
      <c r="B315" s="40"/>
      <c r="C315" s="41"/>
      <c r="D315" s="241" t="s">
        <v>158</v>
      </c>
      <c r="E315" s="41"/>
      <c r="F315" s="242" t="s">
        <v>631</v>
      </c>
      <c r="G315" s="41"/>
      <c r="H315" s="41"/>
      <c r="I315" s="243"/>
      <c r="J315" s="41"/>
      <c r="K315" s="41"/>
      <c r="L315" s="45"/>
      <c r="M315" s="244"/>
      <c r="N315" s="245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158</v>
      </c>
      <c r="AU315" s="18" t="s">
        <v>91</v>
      </c>
    </row>
    <row r="316" s="2" customFormat="1">
      <c r="A316" s="39"/>
      <c r="B316" s="40"/>
      <c r="C316" s="41"/>
      <c r="D316" s="251" t="s">
        <v>243</v>
      </c>
      <c r="E316" s="41"/>
      <c r="F316" s="252" t="s">
        <v>632</v>
      </c>
      <c r="G316" s="41"/>
      <c r="H316" s="41"/>
      <c r="I316" s="243"/>
      <c r="J316" s="41"/>
      <c r="K316" s="41"/>
      <c r="L316" s="45"/>
      <c r="M316" s="244"/>
      <c r="N316" s="245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243</v>
      </c>
      <c r="AU316" s="18" t="s">
        <v>91</v>
      </c>
    </row>
    <row r="317" s="13" customFormat="1">
      <c r="A317" s="13"/>
      <c r="B317" s="253"/>
      <c r="C317" s="254"/>
      <c r="D317" s="241" t="s">
        <v>251</v>
      </c>
      <c r="E317" s="255" t="s">
        <v>1</v>
      </c>
      <c r="F317" s="256" t="s">
        <v>443</v>
      </c>
      <c r="G317" s="254"/>
      <c r="H317" s="255" t="s">
        <v>1</v>
      </c>
      <c r="I317" s="257"/>
      <c r="J317" s="254"/>
      <c r="K317" s="254"/>
      <c r="L317" s="258"/>
      <c r="M317" s="259"/>
      <c r="N317" s="260"/>
      <c r="O317" s="260"/>
      <c r="P317" s="260"/>
      <c r="Q317" s="260"/>
      <c r="R317" s="260"/>
      <c r="S317" s="260"/>
      <c r="T317" s="26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2" t="s">
        <v>251</v>
      </c>
      <c r="AU317" s="262" t="s">
        <v>91</v>
      </c>
      <c r="AV317" s="13" t="s">
        <v>89</v>
      </c>
      <c r="AW317" s="13" t="s">
        <v>37</v>
      </c>
      <c r="AX317" s="13" t="s">
        <v>82</v>
      </c>
      <c r="AY317" s="262" t="s">
        <v>150</v>
      </c>
    </row>
    <row r="318" s="13" customFormat="1">
      <c r="A318" s="13"/>
      <c r="B318" s="253"/>
      <c r="C318" s="254"/>
      <c r="D318" s="241" t="s">
        <v>251</v>
      </c>
      <c r="E318" s="255" t="s">
        <v>1</v>
      </c>
      <c r="F318" s="256" t="s">
        <v>466</v>
      </c>
      <c r="G318" s="254"/>
      <c r="H318" s="255" t="s">
        <v>1</v>
      </c>
      <c r="I318" s="257"/>
      <c r="J318" s="254"/>
      <c r="K318" s="254"/>
      <c r="L318" s="258"/>
      <c r="M318" s="259"/>
      <c r="N318" s="260"/>
      <c r="O318" s="260"/>
      <c r="P318" s="260"/>
      <c r="Q318" s="260"/>
      <c r="R318" s="260"/>
      <c r="S318" s="260"/>
      <c r="T318" s="26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2" t="s">
        <v>251</v>
      </c>
      <c r="AU318" s="262" t="s">
        <v>91</v>
      </c>
      <c r="AV318" s="13" t="s">
        <v>89</v>
      </c>
      <c r="AW318" s="13" t="s">
        <v>37</v>
      </c>
      <c r="AX318" s="13" t="s">
        <v>82</v>
      </c>
      <c r="AY318" s="262" t="s">
        <v>150</v>
      </c>
    </row>
    <row r="319" s="14" customFormat="1">
      <c r="A319" s="14"/>
      <c r="B319" s="263"/>
      <c r="C319" s="264"/>
      <c r="D319" s="241" t="s">
        <v>251</v>
      </c>
      <c r="E319" s="265" t="s">
        <v>1</v>
      </c>
      <c r="F319" s="266" t="s">
        <v>467</v>
      </c>
      <c r="G319" s="264"/>
      <c r="H319" s="267">
        <v>202.80000000000001</v>
      </c>
      <c r="I319" s="268"/>
      <c r="J319" s="264"/>
      <c r="K319" s="264"/>
      <c r="L319" s="269"/>
      <c r="M319" s="270"/>
      <c r="N319" s="271"/>
      <c r="O319" s="271"/>
      <c r="P319" s="271"/>
      <c r="Q319" s="271"/>
      <c r="R319" s="271"/>
      <c r="S319" s="271"/>
      <c r="T319" s="27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3" t="s">
        <v>251</v>
      </c>
      <c r="AU319" s="273" t="s">
        <v>91</v>
      </c>
      <c r="AV319" s="14" t="s">
        <v>91</v>
      </c>
      <c r="AW319" s="14" t="s">
        <v>37</v>
      </c>
      <c r="AX319" s="14" t="s">
        <v>82</v>
      </c>
      <c r="AY319" s="273" t="s">
        <v>150</v>
      </c>
    </row>
    <row r="320" s="15" customFormat="1">
      <c r="A320" s="15"/>
      <c r="B320" s="274"/>
      <c r="C320" s="275"/>
      <c r="D320" s="241" t="s">
        <v>251</v>
      </c>
      <c r="E320" s="276" t="s">
        <v>1</v>
      </c>
      <c r="F320" s="277" t="s">
        <v>255</v>
      </c>
      <c r="G320" s="275"/>
      <c r="H320" s="278">
        <v>202.80000000000001</v>
      </c>
      <c r="I320" s="279"/>
      <c r="J320" s="275"/>
      <c r="K320" s="275"/>
      <c r="L320" s="280"/>
      <c r="M320" s="281"/>
      <c r="N320" s="282"/>
      <c r="O320" s="282"/>
      <c r="P320" s="282"/>
      <c r="Q320" s="282"/>
      <c r="R320" s="282"/>
      <c r="S320" s="282"/>
      <c r="T320" s="283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84" t="s">
        <v>251</v>
      </c>
      <c r="AU320" s="284" t="s">
        <v>91</v>
      </c>
      <c r="AV320" s="15" t="s">
        <v>149</v>
      </c>
      <c r="AW320" s="15" t="s">
        <v>37</v>
      </c>
      <c r="AX320" s="15" t="s">
        <v>89</v>
      </c>
      <c r="AY320" s="284" t="s">
        <v>150</v>
      </c>
    </row>
    <row r="321" s="2" customFormat="1" ht="24.15" customHeight="1">
      <c r="A321" s="39"/>
      <c r="B321" s="40"/>
      <c r="C321" s="289" t="s">
        <v>633</v>
      </c>
      <c r="D321" s="289" t="s">
        <v>468</v>
      </c>
      <c r="E321" s="290" t="s">
        <v>634</v>
      </c>
      <c r="F321" s="291" t="s">
        <v>635</v>
      </c>
      <c r="G321" s="292" t="s">
        <v>239</v>
      </c>
      <c r="H321" s="293">
        <v>233.22</v>
      </c>
      <c r="I321" s="294"/>
      <c r="J321" s="295">
        <f>ROUND(I321*H321,2)</f>
        <v>0</v>
      </c>
      <c r="K321" s="291" t="s">
        <v>1</v>
      </c>
      <c r="L321" s="296"/>
      <c r="M321" s="297" t="s">
        <v>1</v>
      </c>
      <c r="N321" s="298" t="s">
        <v>47</v>
      </c>
      <c r="O321" s="92"/>
      <c r="P321" s="237">
        <f>O321*H321</f>
        <v>0</v>
      </c>
      <c r="Q321" s="237">
        <v>0</v>
      </c>
      <c r="R321" s="237">
        <f>Q321*H321</f>
        <v>0</v>
      </c>
      <c r="S321" s="237">
        <v>0</v>
      </c>
      <c r="T321" s="238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9" t="s">
        <v>605</v>
      </c>
      <c r="AT321" s="239" t="s">
        <v>468</v>
      </c>
      <c r="AU321" s="239" t="s">
        <v>91</v>
      </c>
      <c r="AY321" s="18" t="s">
        <v>150</v>
      </c>
      <c r="BE321" s="240">
        <f>IF(N321="základní",J321,0)</f>
        <v>0</v>
      </c>
      <c r="BF321" s="240">
        <f>IF(N321="snížená",J321,0)</f>
        <v>0</v>
      </c>
      <c r="BG321" s="240">
        <f>IF(N321="zákl. přenesená",J321,0)</f>
        <v>0</v>
      </c>
      <c r="BH321" s="240">
        <f>IF(N321="sníž. přenesená",J321,0)</f>
        <v>0</v>
      </c>
      <c r="BI321" s="240">
        <f>IF(N321="nulová",J321,0)</f>
        <v>0</v>
      </c>
      <c r="BJ321" s="18" t="s">
        <v>89</v>
      </c>
      <c r="BK321" s="240">
        <f>ROUND(I321*H321,2)</f>
        <v>0</v>
      </c>
      <c r="BL321" s="18" t="s">
        <v>334</v>
      </c>
      <c r="BM321" s="239" t="s">
        <v>636</v>
      </c>
    </row>
    <row r="322" s="14" customFormat="1">
      <c r="A322" s="14"/>
      <c r="B322" s="263"/>
      <c r="C322" s="264"/>
      <c r="D322" s="241" t="s">
        <v>251</v>
      </c>
      <c r="E322" s="265" t="s">
        <v>1</v>
      </c>
      <c r="F322" s="266" t="s">
        <v>637</v>
      </c>
      <c r="G322" s="264"/>
      <c r="H322" s="267">
        <v>233.22</v>
      </c>
      <c r="I322" s="268"/>
      <c r="J322" s="264"/>
      <c r="K322" s="264"/>
      <c r="L322" s="269"/>
      <c r="M322" s="270"/>
      <c r="N322" s="271"/>
      <c r="O322" s="271"/>
      <c r="P322" s="271"/>
      <c r="Q322" s="271"/>
      <c r="R322" s="271"/>
      <c r="S322" s="271"/>
      <c r="T322" s="27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3" t="s">
        <v>251</v>
      </c>
      <c r="AU322" s="273" t="s">
        <v>91</v>
      </c>
      <c r="AV322" s="14" t="s">
        <v>91</v>
      </c>
      <c r="AW322" s="14" t="s">
        <v>37</v>
      </c>
      <c r="AX322" s="14" t="s">
        <v>82</v>
      </c>
      <c r="AY322" s="273" t="s">
        <v>150</v>
      </c>
    </row>
    <row r="323" s="15" customFormat="1">
      <c r="A323" s="15"/>
      <c r="B323" s="274"/>
      <c r="C323" s="275"/>
      <c r="D323" s="241" t="s">
        <v>251</v>
      </c>
      <c r="E323" s="276" t="s">
        <v>1</v>
      </c>
      <c r="F323" s="277" t="s">
        <v>255</v>
      </c>
      <c r="G323" s="275"/>
      <c r="H323" s="278">
        <v>233.22</v>
      </c>
      <c r="I323" s="279"/>
      <c r="J323" s="275"/>
      <c r="K323" s="275"/>
      <c r="L323" s="280"/>
      <c r="M323" s="281"/>
      <c r="N323" s="282"/>
      <c r="O323" s="282"/>
      <c r="P323" s="282"/>
      <c r="Q323" s="282"/>
      <c r="R323" s="282"/>
      <c r="S323" s="282"/>
      <c r="T323" s="283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84" t="s">
        <v>251</v>
      </c>
      <c r="AU323" s="284" t="s">
        <v>91</v>
      </c>
      <c r="AV323" s="15" t="s">
        <v>149</v>
      </c>
      <c r="AW323" s="15" t="s">
        <v>37</v>
      </c>
      <c r="AX323" s="15" t="s">
        <v>89</v>
      </c>
      <c r="AY323" s="284" t="s">
        <v>150</v>
      </c>
    </row>
    <row r="324" s="2" customFormat="1" ht="24.15" customHeight="1">
      <c r="A324" s="39"/>
      <c r="B324" s="40"/>
      <c r="C324" s="228" t="s">
        <v>638</v>
      </c>
      <c r="D324" s="228" t="s">
        <v>153</v>
      </c>
      <c r="E324" s="229" t="s">
        <v>639</v>
      </c>
      <c r="F324" s="230" t="s">
        <v>640</v>
      </c>
      <c r="G324" s="231" t="s">
        <v>239</v>
      </c>
      <c r="H324" s="232">
        <v>18.879999999999999</v>
      </c>
      <c r="I324" s="233"/>
      <c r="J324" s="234">
        <f>ROUND(I324*H324,2)</f>
        <v>0</v>
      </c>
      <c r="K324" s="230" t="s">
        <v>240</v>
      </c>
      <c r="L324" s="45"/>
      <c r="M324" s="235" t="s">
        <v>1</v>
      </c>
      <c r="N324" s="236" t="s">
        <v>47</v>
      </c>
      <c r="O324" s="92"/>
      <c r="P324" s="237">
        <f>O324*H324</f>
        <v>0</v>
      </c>
      <c r="Q324" s="237">
        <v>0.00088000000000000003</v>
      </c>
      <c r="R324" s="237">
        <f>Q324*H324</f>
        <v>0.016614400000000001</v>
      </c>
      <c r="S324" s="237">
        <v>0</v>
      </c>
      <c r="T324" s="238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9" t="s">
        <v>334</v>
      </c>
      <c r="AT324" s="239" t="s">
        <v>153</v>
      </c>
      <c r="AU324" s="239" t="s">
        <v>91</v>
      </c>
      <c r="AY324" s="18" t="s">
        <v>150</v>
      </c>
      <c r="BE324" s="240">
        <f>IF(N324="základní",J324,0)</f>
        <v>0</v>
      </c>
      <c r="BF324" s="240">
        <f>IF(N324="snížená",J324,0)</f>
        <v>0</v>
      </c>
      <c r="BG324" s="240">
        <f>IF(N324="zákl. přenesená",J324,0)</f>
        <v>0</v>
      </c>
      <c r="BH324" s="240">
        <f>IF(N324="sníž. přenesená",J324,0)</f>
        <v>0</v>
      </c>
      <c r="BI324" s="240">
        <f>IF(N324="nulová",J324,0)</f>
        <v>0</v>
      </c>
      <c r="BJ324" s="18" t="s">
        <v>89</v>
      </c>
      <c r="BK324" s="240">
        <f>ROUND(I324*H324,2)</f>
        <v>0</v>
      </c>
      <c r="BL324" s="18" t="s">
        <v>334</v>
      </c>
      <c r="BM324" s="239" t="s">
        <v>641</v>
      </c>
    </row>
    <row r="325" s="2" customFormat="1">
      <c r="A325" s="39"/>
      <c r="B325" s="40"/>
      <c r="C325" s="41"/>
      <c r="D325" s="241" t="s">
        <v>158</v>
      </c>
      <c r="E325" s="41"/>
      <c r="F325" s="242" t="s">
        <v>642</v>
      </c>
      <c r="G325" s="41"/>
      <c r="H325" s="41"/>
      <c r="I325" s="243"/>
      <c r="J325" s="41"/>
      <c r="K325" s="41"/>
      <c r="L325" s="45"/>
      <c r="M325" s="244"/>
      <c r="N325" s="245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158</v>
      </c>
      <c r="AU325" s="18" t="s">
        <v>91</v>
      </c>
    </row>
    <row r="326" s="2" customFormat="1">
      <c r="A326" s="39"/>
      <c r="B326" s="40"/>
      <c r="C326" s="41"/>
      <c r="D326" s="251" t="s">
        <v>243</v>
      </c>
      <c r="E326" s="41"/>
      <c r="F326" s="252" t="s">
        <v>643</v>
      </c>
      <c r="G326" s="41"/>
      <c r="H326" s="41"/>
      <c r="I326" s="243"/>
      <c r="J326" s="41"/>
      <c r="K326" s="41"/>
      <c r="L326" s="45"/>
      <c r="M326" s="244"/>
      <c r="N326" s="245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243</v>
      </c>
      <c r="AU326" s="18" t="s">
        <v>91</v>
      </c>
    </row>
    <row r="327" s="13" customFormat="1">
      <c r="A327" s="13"/>
      <c r="B327" s="253"/>
      <c r="C327" s="254"/>
      <c r="D327" s="241" t="s">
        <v>251</v>
      </c>
      <c r="E327" s="255" t="s">
        <v>1</v>
      </c>
      <c r="F327" s="256" t="s">
        <v>443</v>
      </c>
      <c r="G327" s="254"/>
      <c r="H327" s="255" t="s">
        <v>1</v>
      </c>
      <c r="I327" s="257"/>
      <c r="J327" s="254"/>
      <c r="K327" s="254"/>
      <c r="L327" s="258"/>
      <c r="M327" s="259"/>
      <c r="N327" s="260"/>
      <c r="O327" s="260"/>
      <c r="P327" s="260"/>
      <c r="Q327" s="260"/>
      <c r="R327" s="260"/>
      <c r="S327" s="260"/>
      <c r="T327" s="26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2" t="s">
        <v>251</v>
      </c>
      <c r="AU327" s="262" t="s">
        <v>91</v>
      </c>
      <c r="AV327" s="13" t="s">
        <v>89</v>
      </c>
      <c r="AW327" s="13" t="s">
        <v>37</v>
      </c>
      <c r="AX327" s="13" t="s">
        <v>82</v>
      </c>
      <c r="AY327" s="262" t="s">
        <v>150</v>
      </c>
    </row>
    <row r="328" s="13" customFormat="1">
      <c r="A328" s="13"/>
      <c r="B328" s="253"/>
      <c r="C328" s="254"/>
      <c r="D328" s="241" t="s">
        <v>251</v>
      </c>
      <c r="E328" s="255" t="s">
        <v>1</v>
      </c>
      <c r="F328" s="256" t="s">
        <v>466</v>
      </c>
      <c r="G328" s="254"/>
      <c r="H328" s="255" t="s">
        <v>1</v>
      </c>
      <c r="I328" s="257"/>
      <c r="J328" s="254"/>
      <c r="K328" s="254"/>
      <c r="L328" s="258"/>
      <c r="M328" s="259"/>
      <c r="N328" s="260"/>
      <c r="O328" s="260"/>
      <c r="P328" s="260"/>
      <c r="Q328" s="260"/>
      <c r="R328" s="260"/>
      <c r="S328" s="260"/>
      <c r="T328" s="26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2" t="s">
        <v>251</v>
      </c>
      <c r="AU328" s="262" t="s">
        <v>91</v>
      </c>
      <c r="AV328" s="13" t="s">
        <v>89</v>
      </c>
      <c r="AW328" s="13" t="s">
        <v>37</v>
      </c>
      <c r="AX328" s="13" t="s">
        <v>82</v>
      </c>
      <c r="AY328" s="262" t="s">
        <v>150</v>
      </c>
    </row>
    <row r="329" s="14" customFormat="1">
      <c r="A329" s="14"/>
      <c r="B329" s="263"/>
      <c r="C329" s="264"/>
      <c r="D329" s="241" t="s">
        <v>251</v>
      </c>
      <c r="E329" s="265" t="s">
        <v>1</v>
      </c>
      <c r="F329" s="266" t="s">
        <v>611</v>
      </c>
      <c r="G329" s="264"/>
      <c r="H329" s="267">
        <v>217.59999999999999</v>
      </c>
      <c r="I329" s="268"/>
      <c r="J329" s="264"/>
      <c r="K329" s="264"/>
      <c r="L329" s="269"/>
      <c r="M329" s="270"/>
      <c r="N329" s="271"/>
      <c r="O329" s="271"/>
      <c r="P329" s="271"/>
      <c r="Q329" s="271"/>
      <c r="R329" s="271"/>
      <c r="S329" s="271"/>
      <c r="T329" s="27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3" t="s">
        <v>251</v>
      </c>
      <c r="AU329" s="273" t="s">
        <v>91</v>
      </c>
      <c r="AV329" s="14" t="s">
        <v>91</v>
      </c>
      <c r="AW329" s="14" t="s">
        <v>37</v>
      </c>
      <c r="AX329" s="14" t="s">
        <v>82</v>
      </c>
      <c r="AY329" s="273" t="s">
        <v>150</v>
      </c>
    </row>
    <row r="330" s="14" customFormat="1">
      <c r="A330" s="14"/>
      <c r="B330" s="263"/>
      <c r="C330" s="264"/>
      <c r="D330" s="241" t="s">
        <v>251</v>
      </c>
      <c r="E330" s="265" t="s">
        <v>1</v>
      </c>
      <c r="F330" s="266" t="s">
        <v>644</v>
      </c>
      <c r="G330" s="264"/>
      <c r="H330" s="267">
        <v>-202.80000000000001</v>
      </c>
      <c r="I330" s="268"/>
      <c r="J330" s="264"/>
      <c r="K330" s="264"/>
      <c r="L330" s="269"/>
      <c r="M330" s="270"/>
      <c r="N330" s="271"/>
      <c r="O330" s="271"/>
      <c r="P330" s="271"/>
      <c r="Q330" s="271"/>
      <c r="R330" s="271"/>
      <c r="S330" s="271"/>
      <c r="T330" s="27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3" t="s">
        <v>251</v>
      </c>
      <c r="AU330" s="273" t="s">
        <v>91</v>
      </c>
      <c r="AV330" s="14" t="s">
        <v>91</v>
      </c>
      <c r="AW330" s="14" t="s">
        <v>37</v>
      </c>
      <c r="AX330" s="14" t="s">
        <v>82</v>
      </c>
      <c r="AY330" s="273" t="s">
        <v>150</v>
      </c>
    </row>
    <row r="331" s="13" customFormat="1">
      <c r="A331" s="13"/>
      <c r="B331" s="253"/>
      <c r="C331" s="254"/>
      <c r="D331" s="241" t="s">
        <v>251</v>
      </c>
      <c r="E331" s="255" t="s">
        <v>1</v>
      </c>
      <c r="F331" s="256" t="s">
        <v>480</v>
      </c>
      <c r="G331" s="254"/>
      <c r="H331" s="255" t="s">
        <v>1</v>
      </c>
      <c r="I331" s="257"/>
      <c r="J331" s="254"/>
      <c r="K331" s="254"/>
      <c r="L331" s="258"/>
      <c r="M331" s="259"/>
      <c r="N331" s="260"/>
      <c r="O331" s="260"/>
      <c r="P331" s="260"/>
      <c r="Q331" s="260"/>
      <c r="R331" s="260"/>
      <c r="S331" s="260"/>
      <c r="T331" s="26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2" t="s">
        <v>251</v>
      </c>
      <c r="AU331" s="262" t="s">
        <v>91</v>
      </c>
      <c r="AV331" s="13" t="s">
        <v>89</v>
      </c>
      <c r="AW331" s="13" t="s">
        <v>37</v>
      </c>
      <c r="AX331" s="13" t="s">
        <v>82</v>
      </c>
      <c r="AY331" s="262" t="s">
        <v>150</v>
      </c>
    </row>
    <row r="332" s="14" customFormat="1">
      <c r="A332" s="14"/>
      <c r="B332" s="263"/>
      <c r="C332" s="264"/>
      <c r="D332" s="241" t="s">
        <v>251</v>
      </c>
      <c r="E332" s="265" t="s">
        <v>1</v>
      </c>
      <c r="F332" s="266" t="s">
        <v>612</v>
      </c>
      <c r="G332" s="264"/>
      <c r="H332" s="267">
        <v>4.0800000000000001</v>
      </c>
      <c r="I332" s="268"/>
      <c r="J332" s="264"/>
      <c r="K332" s="264"/>
      <c r="L332" s="269"/>
      <c r="M332" s="270"/>
      <c r="N332" s="271"/>
      <c r="O332" s="271"/>
      <c r="P332" s="271"/>
      <c r="Q332" s="271"/>
      <c r="R332" s="271"/>
      <c r="S332" s="271"/>
      <c r="T332" s="27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73" t="s">
        <v>251</v>
      </c>
      <c r="AU332" s="273" t="s">
        <v>91</v>
      </c>
      <c r="AV332" s="14" t="s">
        <v>91</v>
      </c>
      <c r="AW332" s="14" t="s">
        <v>37</v>
      </c>
      <c r="AX332" s="14" t="s">
        <v>82</v>
      </c>
      <c r="AY332" s="273" t="s">
        <v>150</v>
      </c>
    </row>
    <row r="333" s="15" customFormat="1">
      <c r="A333" s="15"/>
      <c r="B333" s="274"/>
      <c r="C333" s="275"/>
      <c r="D333" s="241" t="s">
        <v>251</v>
      </c>
      <c r="E333" s="276" t="s">
        <v>1</v>
      </c>
      <c r="F333" s="277" t="s">
        <v>255</v>
      </c>
      <c r="G333" s="275"/>
      <c r="H333" s="278">
        <v>18.879999999999981</v>
      </c>
      <c r="I333" s="279"/>
      <c r="J333" s="275"/>
      <c r="K333" s="275"/>
      <c r="L333" s="280"/>
      <c r="M333" s="281"/>
      <c r="N333" s="282"/>
      <c r="O333" s="282"/>
      <c r="P333" s="282"/>
      <c r="Q333" s="282"/>
      <c r="R333" s="282"/>
      <c r="S333" s="282"/>
      <c r="T333" s="283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84" t="s">
        <v>251</v>
      </c>
      <c r="AU333" s="284" t="s">
        <v>91</v>
      </c>
      <c r="AV333" s="15" t="s">
        <v>149</v>
      </c>
      <c r="AW333" s="15" t="s">
        <v>37</v>
      </c>
      <c r="AX333" s="15" t="s">
        <v>89</v>
      </c>
      <c r="AY333" s="284" t="s">
        <v>150</v>
      </c>
    </row>
    <row r="334" s="2" customFormat="1" ht="24.15" customHeight="1">
      <c r="A334" s="39"/>
      <c r="B334" s="40"/>
      <c r="C334" s="228" t="s">
        <v>645</v>
      </c>
      <c r="D334" s="228" t="s">
        <v>153</v>
      </c>
      <c r="E334" s="229" t="s">
        <v>646</v>
      </c>
      <c r="F334" s="230" t="s">
        <v>647</v>
      </c>
      <c r="G334" s="231" t="s">
        <v>239</v>
      </c>
      <c r="H334" s="232">
        <v>81.25</v>
      </c>
      <c r="I334" s="233"/>
      <c r="J334" s="234">
        <f>ROUND(I334*H334,2)</f>
        <v>0</v>
      </c>
      <c r="K334" s="230" t="s">
        <v>240</v>
      </c>
      <c r="L334" s="45"/>
      <c r="M334" s="235" t="s">
        <v>1</v>
      </c>
      <c r="N334" s="236" t="s">
        <v>47</v>
      </c>
      <c r="O334" s="92"/>
      <c r="P334" s="237">
        <f>O334*H334</f>
        <v>0</v>
      </c>
      <c r="Q334" s="237">
        <v>0.00093999999999999997</v>
      </c>
      <c r="R334" s="237">
        <f>Q334*H334</f>
        <v>0.076374999999999998</v>
      </c>
      <c r="S334" s="237">
        <v>0</v>
      </c>
      <c r="T334" s="238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9" t="s">
        <v>334</v>
      </c>
      <c r="AT334" s="239" t="s">
        <v>153</v>
      </c>
      <c r="AU334" s="239" t="s">
        <v>91</v>
      </c>
      <c r="AY334" s="18" t="s">
        <v>150</v>
      </c>
      <c r="BE334" s="240">
        <f>IF(N334="základní",J334,0)</f>
        <v>0</v>
      </c>
      <c r="BF334" s="240">
        <f>IF(N334="snížená",J334,0)</f>
        <v>0</v>
      </c>
      <c r="BG334" s="240">
        <f>IF(N334="zákl. přenesená",J334,0)</f>
        <v>0</v>
      </c>
      <c r="BH334" s="240">
        <f>IF(N334="sníž. přenesená",J334,0)</f>
        <v>0</v>
      </c>
      <c r="BI334" s="240">
        <f>IF(N334="nulová",J334,0)</f>
        <v>0</v>
      </c>
      <c r="BJ334" s="18" t="s">
        <v>89</v>
      </c>
      <c r="BK334" s="240">
        <f>ROUND(I334*H334,2)</f>
        <v>0</v>
      </c>
      <c r="BL334" s="18" t="s">
        <v>334</v>
      </c>
      <c r="BM334" s="239" t="s">
        <v>648</v>
      </c>
    </row>
    <row r="335" s="2" customFormat="1">
      <c r="A335" s="39"/>
      <c r="B335" s="40"/>
      <c r="C335" s="41"/>
      <c r="D335" s="241" t="s">
        <v>158</v>
      </c>
      <c r="E335" s="41"/>
      <c r="F335" s="242" t="s">
        <v>649</v>
      </c>
      <c r="G335" s="41"/>
      <c r="H335" s="41"/>
      <c r="I335" s="243"/>
      <c r="J335" s="41"/>
      <c r="K335" s="41"/>
      <c r="L335" s="45"/>
      <c r="M335" s="244"/>
      <c r="N335" s="245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158</v>
      </c>
      <c r="AU335" s="18" t="s">
        <v>91</v>
      </c>
    </row>
    <row r="336" s="2" customFormat="1">
      <c r="A336" s="39"/>
      <c r="B336" s="40"/>
      <c r="C336" s="41"/>
      <c r="D336" s="251" t="s">
        <v>243</v>
      </c>
      <c r="E336" s="41"/>
      <c r="F336" s="252" t="s">
        <v>650</v>
      </c>
      <c r="G336" s="41"/>
      <c r="H336" s="41"/>
      <c r="I336" s="243"/>
      <c r="J336" s="41"/>
      <c r="K336" s="41"/>
      <c r="L336" s="45"/>
      <c r="M336" s="244"/>
      <c r="N336" s="245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243</v>
      </c>
      <c r="AU336" s="18" t="s">
        <v>91</v>
      </c>
    </row>
    <row r="337" s="2" customFormat="1" ht="49.05" customHeight="1">
      <c r="A337" s="39"/>
      <c r="B337" s="40"/>
      <c r="C337" s="289" t="s">
        <v>651</v>
      </c>
      <c r="D337" s="289" t="s">
        <v>468</v>
      </c>
      <c r="E337" s="290" t="s">
        <v>652</v>
      </c>
      <c r="F337" s="291" t="s">
        <v>653</v>
      </c>
      <c r="G337" s="292" t="s">
        <v>239</v>
      </c>
      <c r="H337" s="293">
        <v>119.212</v>
      </c>
      <c r="I337" s="294"/>
      <c r="J337" s="295">
        <f>ROUND(I337*H337,2)</f>
        <v>0</v>
      </c>
      <c r="K337" s="291" t="s">
        <v>240</v>
      </c>
      <c r="L337" s="296"/>
      <c r="M337" s="297" t="s">
        <v>1</v>
      </c>
      <c r="N337" s="298" t="s">
        <v>47</v>
      </c>
      <c r="O337" s="92"/>
      <c r="P337" s="237">
        <f>O337*H337</f>
        <v>0</v>
      </c>
      <c r="Q337" s="237">
        <v>0.0047000000000000002</v>
      </c>
      <c r="R337" s="237">
        <f>Q337*H337</f>
        <v>0.56029640000000003</v>
      </c>
      <c r="S337" s="237">
        <v>0</v>
      </c>
      <c r="T337" s="238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9" t="s">
        <v>605</v>
      </c>
      <c r="AT337" s="239" t="s">
        <v>468</v>
      </c>
      <c r="AU337" s="239" t="s">
        <v>91</v>
      </c>
      <c r="AY337" s="18" t="s">
        <v>150</v>
      </c>
      <c r="BE337" s="240">
        <f>IF(N337="základní",J337,0)</f>
        <v>0</v>
      </c>
      <c r="BF337" s="240">
        <f>IF(N337="snížená",J337,0)</f>
        <v>0</v>
      </c>
      <c r="BG337" s="240">
        <f>IF(N337="zákl. přenesená",J337,0)</f>
        <v>0</v>
      </c>
      <c r="BH337" s="240">
        <f>IF(N337="sníž. přenesená",J337,0)</f>
        <v>0</v>
      </c>
      <c r="BI337" s="240">
        <f>IF(N337="nulová",J337,0)</f>
        <v>0</v>
      </c>
      <c r="BJ337" s="18" t="s">
        <v>89</v>
      </c>
      <c r="BK337" s="240">
        <f>ROUND(I337*H337,2)</f>
        <v>0</v>
      </c>
      <c r="BL337" s="18" t="s">
        <v>334</v>
      </c>
      <c r="BM337" s="239" t="s">
        <v>654</v>
      </c>
    </row>
    <row r="338" s="2" customFormat="1">
      <c r="A338" s="39"/>
      <c r="B338" s="40"/>
      <c r="C338" s="41"/>
      <c r="D338" s="241" t="s">
        <v>158</v>
      </c>
      <c r="E338" s="41"/>
      <c r="F338" s="242" t="s">
        <v>653</v>
      </c>
      <c r="G338" s="41"/>
      <c r="H338" s="41"/>
      <c r="I338" s="243"/>
      <c r="J338" s="41"/>
      <c r="K338" s="41"/>
      <c r="L338" s="45"/>
      <c r="M338" s="244"/>
      <c r="N338" s="245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158</v>
      </c>
      <c r="AU338" s="18" t="s">
        <v>91</v>
      </c>
    </row>
    <row r="339" s="14" customFormat="1">
      <c r="A339" s="14"/>
      <c r="B339" s="263"/>
      <c r="C339" s="264"/>
      <c r="D339" s="241" t="s">
        <v>251</v>
      </c>
      <c r="E339" s="265" t="s">
        <v>1</v>
      </c>
      <c r="F339" s="266" t="s">
        <v>655</v>
      </c>
      <c r="G339" s="264"/>
      <c r="H339" s="267">
        <v>21.712</v>
      </c>
      <c r="I339" s="268"/>
      <c r="J339" s="264"/>
      <c r="K339" s="264"/>
      <c r="L339" s="269"/>
      <c r="M339" s="270"/>
      <c r="N339" s="271"/>
      <c r="O339" s="271"/>
      <c r="P339" s="271"/>
      <c r="Q339" s="271"/>
      <c r="R339" s="271"/>
      <c r="S339" s="271"/>
      <c r="T339" s="27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73" t="s">
        <v>251</v>
      </c>
      <c r="AU339" s="273" t="s">
        <v>91</v>
      </c>
      <c r="AV339" s="14" t="s">
        <v>91</v>
      </c>
      <c r="AW339" s="14" t="s">
        <v>37</v>
      </c>
      <c r="AX339" s="14" t="s">
        <v>82</v>
      </c>
      <c r="AY339" s="273" t="s">
        <v>150</v>
      </c>
    </row>
    <row r="340" s="14" customFormat="1">
      <c r="A340" s="14"/>
      <c r="B340" s="263"/>
      <c r="C340" s="264"/>
      <c r="D340" s="241" t="s">
        <v>251</v>
      </c>
      <c r="E340" s="265" t="s">
        <v>1</v>
      </c>
      <c r="F340" s="266" t="s">
        <v>656</v>
      </c>
      <c r="G340" s="264"/>
      <c r="H340" s="267">
        <v>97.5</v>
      </c>
      <c r="I340" s="268"/>
      <c r="J340" s="264"/>
      <c r="K340" s="264"/>
      <c r="L340" s="269"/>
      <c r="M340" s="270"/>
      <c r="N340" s="271"/>
      <c r="O340" s="271"/>
      <c r="P340" s="271"/>
      <c r="Q340" s="271"/>
      <c r="R340" s="271"/>
      <c r="S340" s="271"/>
      <c r="T340" s="27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3" t="s">
        <v>251</v>
      </c>
      <c r="AU340" s="273" t="s">
        <v>91</v>
      </c>
      <c r="AV340" s="14" t="s">
        <v>91</v>
      </c>
      <c r="AW340" s="14" t="s">
        <v>37</v>
      </c>
      <c r="AX340" s="14" t="s">
        <v>82</v>
      </c>
      <c r="AY340" s="273" t="s">
        <v>150</v>
      </c>
    </row>
    <row r="341" s="15" customFormat="1">
      <c r="A341" s="15"/>
      <c r="B341" s="274"/>
      <c r="C341" s="275"/>
      <c r="D341" s="241" t="s">
        <v>251</v>
      </c>
      <c r="E341" s="276" t="s">
        <v>1</v>
      </c>
      <c r="F341" s="277" t="s">
        <v>255</v>
      </c>
      <c r="G341" s="275"/>
      <c r="H341" s="278">
        <v>119.212</v>
      </c>
      <c r="I341" s="279"/>
      <c r="J341" s="275"/>
      <c r="K341" s="275"/>
      <c r="L341" s="280"/>
      <c r="M341" s="281"/>
      <c r="N341" s="282"/>
      <c r="O341" s="282"/>
      <c r="P341" s="282"/>
      <c r="Q341" s="282"/>
      <c r="R341" s="282"/>
      <c r="S341" s="282"/>
      <c r="T341" s="283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84" t="s">
        <v>251</v>
      </c>
      <c r="AU341" s="284" t="s">
        <v>91</v>
      </c>
      <c r="AV341" s="15" t="s">
        <v>149</v>
      </c>
      <c r="AW341" s="15" t="s">
        <v>37</v>
      </c>
      <c r="AX341" s="15" t="s">
        <v>89</v>
      </c>
      <c r="AY341" s="284" t="s">
        <v>150</v>
      </c>
    </row>
    <row r="342" s="2" customFormat="1" ht="24.15" customHeight="1">
      <c r="A342" s="39"/>
      <c r="B342" s="40"/>
      <c r="C342" s="228" t="s">
        <v>657</v>
      </c>
      <c r="D342" s="228" t="s">
        <v>153</v>
      </c>
      <c r="E342" s="229" t="s">
        <v>658</v>
      </c>
      <c r="F342" s="230" t="s">
        <v>659</v>
      </c>
      <c r="G342" s="231" t="s">
        <v>239</v>
      </c>
      <c r="H342" s="232">
        <v>221.68000000000001</v>
      </c>
      <c r="I342" s="233"/>
      <c r="J342" s="234">
        <f>ROUND(I342*H342,2)</f>
        <v>0</v>
      </c>
      <c r="K342" s="230" t="s">
        <v>240</v>
      </c>
      <c r="L342" s="45"/>
      <c r="M342" s="235" t="s">
        <v>1</v>
      </c>
      <c r="N342" s="236" t="s">
        <v>47</v>
      </c>
      <c r="O342" s="92"/>
      <c r="P342" s="237">
        <f>O342*H342</f>
        <v>0</v>
      </c>
      <c r="Q342" s="237">
        <v>0</v>
      </c>
      <c r="R342" s="237">
        <f>Q342*H342</f>
        <v>0</v>
      </c>
      <c r="S342" s="237">
        <v>0</v>
      </c>
      <c r="T342" s="238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9" t="s">
        <v>334</v>
      </c>
      <c r="AT342" s="239" t="s">
        <v>153</v>
      </c>
      <c r="AU342" s="239" t="s">
        <v>91</v>
      </c>
      <c r="AY342" s="18" t="s">
        <v>150</v>
      </c>
      <c r="BE342" s="240">
        <f>IF(N342="základní",J342,0)</f>
        <v>0</v>
      </c>
      <c r="BF342" s="240">
        <f>IF(N342="snížená",J342,0)</f>
        <v>0</v>
      </c>
      <c r="BG342" s="240">
        <f>IF(N342="zákl. přenesená",J342,0)</f>
        <v>0</v>
      </c>
      <c r="BH342" s="240">
        <f>IF(N342="sníž. přenesená",J342,0)</f>
        <v>0</v>
      </c>
      <c r="BI342" s="240">
        <f>IF(N342="nulová",J342,0)</f>
        <v>0</v>
      </c>
      <c r="BJ342" s="18" t="s">
        <v>89</v>
      </c>
      <c r="BK342" s="240">
        <f>ROUND(I342*H342,2)</f>
        <v>0</v>
      </c>
      <c r="BL342" s="18" t="s">
        <v>334</v>
      </c>
      <c r="BM342" s="239" t="s">
        <v>660</v>
      </c>
    </row>
    <row r="343" s="2" customFormat="1">
      <c r="A343" s="39"/>
      <c r="B343" s="40"/>
      <c r="C343" s="41"/>
      <c r="D343" s="241" t="s">
        <v>158</v>
      </c>
      <c r="E343" s="41"/>
      <c r="F343" s="242" t="s">
        <v>661</v>
      </c>
      <c r="G343" s="41"/>
      <c r="H343" s="41"/>
      <c r="I343" s="243"/>
      <c r="J343" s="41"/>
      <c r="K343" s="41"/>
      <c r="L343" s="45"/>
      <c r="M343" s="244"/>
      <c r="N343" s="245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158</v>
      </c>
      <c r="AU343" s="18" t="s">
        <v>91</v>
      </c>
    </row>
    <row r="344" s="2" customFormat="1">
      <c r="A344" s="39"/>
      <c r="B344" s="40"/>
      <c r="C344" s="41"/>
      <c r="D344" s="251" t="s">
        <v>243</v>
      </c>
      <c r="E344" s="41"/>
      <c r="F344" s="252" t="s">
        <v>662</v>
      </c>
      <c r="G344" s="41"/>
      <c r="H344" s="41"/>
      <c r="I344" s="243"/>
      <c r="J344" s="41"/>
      <c r="K344" s="41"/>
      <c r="L344" s="45"/>
      <c r="M344" s="244"/>
      <c r="N344" s="245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243</v>
      </c>
      <c r="AU344" s="18" t="s">
        <v>91</v>
      </c>
    </row>
    <row r="345" s="2" customFormat="1" ht="24.15" customHeight="1">
      <c r="A345" s="39"/>
      <c r="B345" s="40"/>
      <c r="C345" s="228" t="s">
        <v>663</v>
      </c>
      <c r="D345" s="228" t="s">
        <v>153</v>
      </c>
      <c r="E345" s="229" t="s">
        <v>664</v>
      </c>
      <c r="F345" s="230" t="s">
        <v>665</v>
      </c>
      <c r="G345" s="231" t="s">
        <v>239</v>
      </c>
      <c r="H345" s="232">
        <v>81.25</v>
      </c>
      <c r="I345" s="233"/>
      <c r="J345" s="234">
        <f>ROUND(I345*H345,2)</f>
        <v>0</v>
      </c>
      <c r="K345" s="230" t="s">
        <v>240</v>
      </c>
      <c r="L345" s="45"/>
      <c r="M345" s="235" t="s">
        <v>1</v>
      </c>
      <c r="N345" s="236" t="s">
        <v>47</v>
      </c>
      <c r="O345" s="92"/>
      <c r="P345" s="237">
        <f>O345*H345</f>
        <v>0</v>
      </c>
      <c r="Q345" s="237">
        <v>0</v>
      </c>
      <c r="R345" s="237">
        <f>Q345*H345</f>
        <v>0</v>
      </c>
      <c r="S345" s="237">
        <v>0</v>
      </c>
      <c r="T345" s="238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9" t="s">
        <v>334</v>
      </c>
      <c r="AT345" s="239" t="s">
        <v>153</v>
      </c>
      <c r="AU345" s="239" t="s">
        <v>91</v>
      </c>
      <c r="AY345" s="18" t="s">
        <v>150</v>
      </c>
      <c r="BE345" s="240">
        <f>IF(N345="základní",J345,0)</f>
        <v>0</v>
      </c>
      <c r="BF345" s="240">
        <f>IF(N345="snížená",J345,0)</f>
        <v>0</v>
      </c>
      <c r="BG345" s="240">
        <f>IF(N345="zákl. přenesená",J345,0)</f>
        <v>0</v>
      </c>
      <c r="BH345" s="240">
        <f>IF(N345="sníž. přenesená",J345,0)</f>
        <v>0</v>
      </c>
      <c r="BI345" s="240">
        <f>IF(N345="nulová",J345,0)</f>
        <v>0</v>
      </c>
      <c r="BJ345" s="18" t="s">
        <v>89</v>
      </c>
      <c r="BK345" s="240">
        <f>ROUND(I345*H345,2)</f>
        <v>0</v>
      </c>
      <c r="BL345" s="18" t="s">
        <v>334</v>
      </c>
      <c r="BM345" s="239" t="s">
        <v>666</v>
      </c>
    </row>
    <row r="346" s="2" customFormat="1">
      <c r="A346" s="39"/>
      <c r="B346" s="40"/>
      <c r="C346" s="41"/>
      <c r="D346" s="241" t="s">
        <v>158</v>
      </c>
      <c r="E346" s="41"/>
      <c r="F346" s="242" t="s">
        <v>667</v>
      </c>
      <c r="G346" s="41"/>
      <c r="H346" s="41"/>
      <c r="I346" s="243"/>
      <c r="J346" s="41"/>
      <c r="K346" s="41"/>
      <c r="L346" s="45"/>
      <c r="M346" s="244"/>
      <c r="N346" s="245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158</v>
      </c>
      <c r="AU346" s="18" t="s">
        <v>91</v>
      </c>
    </row>
    <row r="347" s="2" customFormat="1">
      <c r="A347" s="39"/>
      <c r="B347" s="40"/>
      <c r="C347" s="41"/>
      <c r="D347" s="251" t="s">
        <v>243</v>
      </c>
      <c r="E347" s="41"/>
      <c r="F347" s="252" t="s">
        <v>668</v>
      </c>
      <c r="G347" s="41"/>
      <c r="H347" s="41"/>
      <c r="I347" s="243"/>
      <c r="J347" s="41"/>
      <c r="K347" s="41"/>
      <c r="L347" s="45"/>
      <c r="M347" s="244"/>
      <c r="N347" s="245"/>
      <c r="O347" s="92"/>
      <c r="P347" s="92"/>
      <c r="Q347" s="92"/>
      <c r="R347" s="92"/>
      <c r="S347" s="92"/>
      <c r="T347" s="93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243</v>
      </c>
      <c r="AU347" s="18" t="s">
        <v>91</v>
      </c>
    </row>
    <row r="348" s="2" customFormat="1" ht="16.5" customHeight="1">
      <c r="A348" s="39"/>
      <c r="B348" s="40"/>
      <c r="C348" s="289" t="s">
        <v>669</v>
      </c>
      <c r="D348" s="289" t="s">
        <v>468</v>
      </c>
      <c r="E348" s="290" t="s">
        <v>670</v>
      </c>
      <c r="F348" s="291" t="s">
        <v>671</v>
      </c>
      <c r="G348" s="292" t="s">
        <v>239</v>
      </c>
      <c r="H348" s="293">
        <v>352.43200000000002</v>
      </c>
      <c r="I348" s="294"/>
      <c r="J348" s="295">
        <f>ROUND(I348*H348,2)</f>
        <v>0</v>
      </c>
      <c r="K348" s="291" t="s">
        <v>1</v>
      </c>
      <c r="L348" s="296"/>
      <c r="M348" s="297" t="s">
        <v>1</v>
      </c>
      <c r="N348" s="298" t="s">
        <v>47</v>
      </c>
      <c r="O348" s="92"/>
      <c r="P348" s="237">
        <f>O348*H348</f>
        <v>0</v>
      </c>
      <c r="Q348" s="237">
        <v>0.00012</v>
      </c>
      <c r="R348" s="237">
        <f>Q348*H348</f>
        <v>0.042291840000000004</v>
      </c>
      <c r="S348" s="237">
        <v>0</v>
      </c>
      <c r="T348" s="238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9" t="s">
        <v>605</v>
      </c>
      <c r="AT348" s="239" t="s">
        <v>468</v>
      </c>
      <c r="AU348" s="239" t="s">
        <v>91</v>
      </c>
      <c r="AY348" s="18" t="s">
        <v>150</v>
      </c>
      <c r="BE348" s="240">
        <f>IF(N348="základní",J348,0)</f>
        <v>0</v>
      </c>
      <c r="BF348" s="240">
        <f>IF(N348="snížená",J348,0)</f>
        <v>0</v>
      </c>
      <c r="BG348" s="240">
        <f>IF(N348="zákl. přenesená",J348,0)</f>
        <v>0</v>
      </c>
      <c r="BH348" s="240">
        <f>IF(N348="sníž. přenesená",J348,0)</f>
        <v>0</v>
      </c>
      <c r="BI348" s="240">
        <f>IF(N348="nulová",J348,0)</f>
        <v>0</v>
      </c>
      <c r="BJ348" s="18" t="s">
        <v>89</v>
      </c>
      <c r="BK348" s="240">
        <f>ROUND(I348*H348,2)</f>
        <v>0</v>
      </c>
      <c r="BL348" s="18" t="s">
        <v>334</v>
      </c>
      <c r="BM348" s="239" t="s">
        <v>672</v>
      </c>
    </row>
    <row r="349" s="2" customFormat="1" ht="37.8" customHeight="1">
      <c r="A349" s="39"/>
      <c r="B349" s="40"/>
      <c r="C349" s="228" t="s">
        <v>673</v>
      </c>
      <c r="D349" s="228" t="s">
        <v>153</v>
      </c>
      <c r="E349" s="229" t="s">
        <v>674</v>
      </c>
      <c r="F349" s="230" t="s">
        <v>675</v>
      </c>
      <c r="G349" s="231" t="s">
        <v>239</v>
      </c>
      <c r="H349" s="232">
        <v>221.68000000000001</v>
      </c>
      <c r="I349" s="233"/>
      <c r="J349" s="234">
        <f>ROUND(I349*H349,2)</f>
        <v>0</v>
      </c>
      <c r="K349" s="230" t="s">
        <v>240</v>
      </c>
      <c r="L349" s="45"/>
      <c r="M349" s="235" t="s">
        <v>1</v>
      </c>
      <c r="N349" s="236" t="s">
        <v>47</v>
      </c>
      <c r="O349" s="92"/>
      <c r="P349" s="237">
        <f>O349*H349</f>
        <v>0</v>
      </c>
      <c r="Q349" s="237">
        <v>0.00048000000000000001</v>
      </c>
      <c r="R349" s="237">
        <f>Q349*H349</f>
        <v>0.10640640000000001</v>
      </c>
      <c r="S349" s="237">
        <v>0</v>
      </c>
      <c r="T349" s="238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9" t="s">
        <v>334</v>
      </c>
      <c r="AT349" s="239" t="s">
        <v>153</v>
      </c>
      <c r="AU349" s="239" t="s">
        <v>91</v>
      </c>
      <c r="AY349" s="18" t="s">
        <v>150</v>
      </c>
      <c r="BE349" s="240">
        <f>IF(N349="základní",J349,0)</f>
        <v>0</v>
      </c>
      <c r="BF349" s="240">
        <f>IF(N349="snížená",J349,0)</f>
        <v>0</v>
      </c>
      <c r="BG349" s="240">
        <f>IF(N349="zákl. přenesená",J349,0)</f>
        <v>0</v>
      </c>
      <c r="BH349" s="240">
        <f>IF(N349="sníž. přenesená",J349,0)</f>
        <v>0</v>
      </c>
      <c r="BI349" s="240">
        <f>IF(N349="nulová",J349,0)</f>
        <v>0</v>
      </c>
      <c r="BJ349" s="18" t="s">
        <v>89</v>
      </c>
      <c r="BK349" s="240">
        <f>ROUND(I349*H349,2)</f>
        <v>0</v>
      </c>
      <c r="BL349" s="18" t="s">
        <v>334</v>
      </c>
      <c r="BM349" s="239" t="s">
        <v>676</v>
      </c>
    </row>
    <row r="350" s="2" customFormat="1">
      <c r="A350" s="39"/>
      <c r="B350" s="40"/>
      <c r="C350" s="41"/>
      <c r="D350" s="241" t="s">
        <v>158</v>
      </c>
      <c r="E350" s="41"/>
      <c r="F350" s="242" t="s">
        <v>677</v>
      </c>
      <c r="G350" s="41"/>
      <c r="H350" s="41"/>
      <c r="I350" s="243"/>
      <c r="J350" s="41"/>
      <c r="K350" s="41"/>
      <c r="L350" s="45"/>
      <c r="M350" s="244"/>
      <c r="N350" s="245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158</v>
      </c>
      <c r="AU350" s="18" t="s">
        <v>91</v>
      </c>
    </row>
    <row r="351" s="2" customFormat="1">
      <c r="A351" s="39"/>
      <c r="B351" s="40"/>
      <c r="C351" s="41"/>
      <c r="D351" s="251" t="s">
        <v>243</v>
      </c>
      <c r="E351" s="41"/>
      <c r="F351" s="252" t="s">
        <v>678</v>
      </c>
      <c r="G351" s="41"/>
      <c r="H351" s="41"/>
      <c r="I351" s="243"/>
      <c r="J351" s="41"/>
      <c r="K351" s="41"/>
      <c r="L351" s="45"/>
      <c r="M351" s="244"/>
      <c r="N351" s="245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243</v>
      </c>
      <c r="AU351" s="18" t="s">
        <v>91</v>
      </c>
    </row>
    <row r="352" s="2" customFormat="1" ht="24.15" customHeight="1">
      <c r="A352" s="39"/>
      <c r="B352" s="40"/>
      <c r="C352" s="228" t="s">
        <v>679</v>
      </c>
      <c r="D352" s="228" t="s">
        <v>153</v>
      </c>
      <c r="E352" s="229" t="s">
        <v>680</v>
      </c>
      <c r="F352" s="230" t="s">
        <v>681</v>
      </c>
      <c r="G352" s="231" t="s">
        <v>239</v>
      </c>
      <c r="H352" s="232">
        <v>81.25</v>
      </c>
      <c r="I352" s="233"/>
      <c r="J352" s="234">
        <f>ROUND(I352*H352,2)</f>
        <v>0</v>
      </c>
      <c r="K352" s="230" t="s">
        <v>240</v>
      </c>
      <c r="L352" s="45"/>
      <c r="M352" s="235" t="s">
        <v>1</v>
      </c>
      <c r="N352" s="236" t="s">
        <v>47</v>
      </c>
      <c r="O352" s="92"/>
      <c r="P352" s="237">
        <f>O352*H352</f>
        <v>0</v>
      </c>
      <c r="Q352" s="237">
        <v>0.00076999999999999996</v>
      </c>
      <c r="R352" s="237">
        <f>Q352*H352</f>
        <v>0.062562499999999993</v>
      </c>
      <c r="S352" s="237">
        <v>0</v>
      </c>
      <c r="T352" s="238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9" t="s">
        <v>334</v>
      </c>
      <c r="AT352" s="239" t="s">
        <v>153</v>
      </c>
      <c r="AU352" s="239" t="s">
        <v>91</v>
      </c>
      <c r="AY352" s="18" t="s">
        <v>150</v>
      </c>
      <c r="BE352" s="240">
        <f>IF(N352="základní",J352,0)</f>
        <v>0</v>
      </c>
      <c r="BF352" s="240">
        <f>IF(N352="snížená",J352,0)</f>
        <v>0</v>
      </c>
      <c r="BG352" s="240">
        <f>IF(N352="zákl. přenesená",J352,0)</f>
        <v>0</v>
      </c>
      <c r="BH352" s="240">
        <f>IF(N352="sníž. přenesená",J352,0)</f>
        <v>0</v>
      </c>
      <c r="BI352" s="240">
        <f>IF(N352="nulová",J352,0)</f>
        <v>0</v>
      </c>
      <c r="BJ352" s="18" t="s">
        <v>89</v>
      </c>
      <c r="BK352" s="240">
        <f>ROUND(I352*H352,2)</f>
        <v>0</v>
      </c>
      <c r="BL352" s="18" t="s">
        <v>334</v>
      </c>
      <c r="BM352" s="239" t="s">
        <v>682</v>
      </c>
    </row>
    <row r="353" s="2" customFormat="1">
      <c r="A353" s="39"/>
      <c r="B353" s="40"/>
      <c r="C353" s="41"/>
      <c r="D353" s="251" t="s">
        <v>243</v>
      </c>
      <c r="E353" s="41"/>
      <c r="F353" s="252" t="s">
        <v>683</v>
      </c>
      <c r="G353" s="41"/>
      <c r="H353" s="41"/>
      <c r="I353" s="243"/>
      <c r="J353" s="41"/>
      <c r="K353" s="41"/>
      <c r="L353" s="45"/>
      <c r="M353" s="244"/>
      <c r="N353" s="245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243</v>
      </c>
      <c r="AU353" s="18" t="s">
        <v>91</v>
      </c>
    </row>
    <row r="354" s="2" customFormat="1" ht="24.15" customHeight="1">
      <c r="A354" s="39"/>
      <c r="B354" s="40"/>
      <c r="C354" s="289" t="s">
        <v>684</v>
      </c>
      <c r="D354" s="289" t="s">
        <v>468</v>
      </c>
      <c r="E354" s="290" t="s">
        <v>685</v>
      </c>
      <c r="F354" s="291" t="s">
        <v>686</v>
      </c>
      <c r="G354" s="292" t="s">
        <v>239</v>
      </c>
      <c r="H354" s="293">
        <v>352.43200000000002</v>
      </c>
      <c r="I354" s="294"/>
      <c r="J354" s="295">
        <f>ROUND(I354*H354,2)</f>
        <v>0</v>
      </c>
      <c r="K354" s="291" t="s">
        <v>240</v>
      </c>
      <c r="L354" s="296"/>
      <c r="M354" s="297" t="s">
        <v>1</v>
      </c>
      <c r="N354" s="298" t="s">
        <v>47</v>
      </c>
      <c r="O354" s="92"/>
      <c r="P354" s="237">
        <f>O354*H354</f>
        <v>0</v>
      </c>
      <c r="Q354" s="237">
        <v>0.0022000000000000001</v>
      </c>
      <c r="R354" s="237">
        <f>Q354*H354</f>
        <v>0.77535040000000011</v>
      </c>
      <c r="S354" s="237">
        <v>0</v>
      </c>
      <c r="T354" s="238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9" t="s">
        <v>605</v>
      </c>
      <c r="AT354" s="239" t="s">
        <v>468</v>
      </c>
      <c r="AU354" s="239" t="s">
        <v>91</v>
      </c>
      <c r="AY354" s="18" t="s">
        <v>150</v>
      </c>
      <c r="BE354" s="240">
        <f>IF(N354="základní",J354,0)</f>
        <v>0</v>
      </c>
      <c r="BF354" s="240">
        <f>IF(N354="snížená",J354,0)</f>
        <v>0</v>
      </c>
      <c r="BG354" s="240">
        <f>IF(N354="zákl. přenesená",J354,0)</f>
        <v>0</v>
      </c>
      <c r="BH354" s="240">
        <f>IF(N354="sníž. přenesená",J354,0)</f>
        <v>0</v>
      </c>
      <c r="BI354" s="240">
        <f>IF(N354="nulová",J354,0)</f>
        <v>0</v>
      </c>
      <c r="BJ354" s="18" t="s">
        <v>89</v>
      </c>
      <c r="BK354" s="240">
        <f>ROUND(I354*H354,2)</f>
        <v>0</v>
      </c>
      <c r="BL354" s="18" t="s">
        <v>334</v>
      </c>
      <c r="BM354" s="239" t="s">
        <v>687</v>
      </c>
    </row>
    <row r="355" s="2" customFormat="1">
      <c r="A355" s="39"/>
      <c r="B355" s="40"/>
      <c r="C355" s="41"/>
      <c r="D355" s="241" t="s">
        <v>158</v>
      </c>
      <c r="E355" s="41"/>
      <c r="F355" s="242" t="s">
        <v>686</v>
      </c>
      <c r="G355" s="41"/>
      <c r="H355" s="41"/>
      <c r="I355" s="243"/>
      <c r="J355" s="41"/>
      <c r="K355" s="41"/>
      <c r="L355" s="45"/>
      <c r="M355" s="244"/>
      <c r="N355" s="245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158</v>
      </c>
      <c r="AU355" s="18" t="s">
        <v>91</v>
      </c>
    </row>
    <row r="356" s="14" customFormat="1">
      <c r="A356" s="14"/>
      <c r="B356" s="263"/>
      <c r="C356" s="264"/>
      <c r="D356" s="241" t="s">
        <v>251</v>
      </c>
      <c r="E356" s="265" t="s">
        <v>1</v>
      </c>
      <c r="F356" s="266" t="s">
        <v>688</v>
      </c>
      <c r="G356" s="264"/>
      <c r="H356" s="267">
        <v>254.93199999999999</v>
      </c>
      <c r="I356" s="268"/>
      <c r="J356" s="264"/>
      <c r="K356" s="264"/>
      <c r="L356" s="269"/>
      <c r="M356" s="270"/>
      <c r="N356" s="271"/>
      <c r="O356" s="271"/>
      <c r="P356" s="271"/>
      <c r="Q356" s="271"/>
      <c r="R356" s="271"/>
      <c r="S356" s="271"/>
      <c r="T356" s="27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73" t="s">
        <v>251</v>
      </c>
      <c r="AU356" s="273" t="s">
        <v>91</v>
      </c>
      <c r="AV356" s="14" t="s">
        <v>91</v>
      </c>
      <c r="AW356" s="14" t="s">
        <v>37</v>
      </c>
      <c r="AX356" s="14" t="s">
        <v>82</v>
      </c>
      <c r="AY356" s="273" t="s">
        <v>150</v>
      </c>
    </row>
    <row r="357" s="14" customFormat="1">
      <c r="A357" s="14"/>
      <c r="B357" s="263"/>
      <c r="C357" s="264"/>
      <c r="D357" s="241" t="s">
        <v>251</v>
      </c>
      <c r="E357" s="265" t="s">
        <v>1</v>
      </c>
      <c r="F357" s="266" t="s">
        <v>656</v>
      </c>
      <c r="G357" s="264"/>
      <c r="H357" s="267">
        <v>97.5</v>
      </c>
      <c r="I357" s="268"/>
      <c r="J357" s="264"/>
      <c r="K357" s="264"/>
      <c r="L357" s="269"/>
      <c r="M357" s="270"/>
      <c r="N357" s="271"/>
      <c r="O357" s="271"/>
      <c r="P357" s="271"/>
      <c r="Q357" s="271"/>
      <c r="R357" s="271"/>
      <c r="S357" s="271"/>
      <c r="T357" s="27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73" t="s">
        <v>251</v>
      </c>
      <c r="AU357" s="273" t="s">
        <v>91</v>
      </c>
      <c r="AV357" s="14" t="s">
        <v>91</v>
      </c>
      <c r="AW357" s="14" t="s">
        <v>37</v>
      </c>
      <c r="AX357" s="14" t="s">
        <v>82</v>
      </c>
      <c r="AY357" s="273" t="s">
        <v>150</v>
      </c>
    </row>
    <row r="358" s="15" customFormat="1">
      <c r="A358" s="15"/>
      <c r="B358" s="274"/>
      <c r="C358" s="275"/>
      <c r="D358" s="241" t="s">
        <v>251</v>
      </c>
      <c r="E358" s="276" t="s">
        <v>1</v>
      </c>
      <c r="F358" s="277" t="s">
        <v>255</v>
      </c>
      <c r="G358" s="275"/>
      <c r="H358" s="278">
        <v>352.43200000000002</v>
      </c>
      <c r="I358" s="279"/>
      <c r="J358" s="275"/>
      <c r="K358" s="275"/>
      <c r="L358" s="280"/>
      <c r="M358" s="281"/>
      <c r="N358" s="282"/>
      <c r="O358" s="282"/>
      <c r="P358" s="282"/>
      <c r="Q358" s="282"/>
      <c r="R358" s="282"/>
      <c r="S358" s="282"/>
      <c r="T358" s="283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84" t="s">
        <v>251</v>
      </c>
      <c r="AU358" s="284" t="s">
        <v>91</v>
      </c>
      <c r="AV358" s="15" t="s">
        <v>149</v>
      </c>
      <c r="AW358" s="15" t="s">
        <v>37</v>
      </c>
      <c r="AX358" s="15" t="s">
        <v>89</v>
      </c>
      <c r="AY358" s="284" t="s">
        <v>150</v>
      </c>
    </row>
    <row r="359" s="2" customFormat="1" ht="37.8" customHeight="1">
      <c r="A359" s="39"/>
      <c r="B359" s="40"/>
      <c r="C359" s="228" t="s">
        <v>689</v>
      </c>
      <c r="D359" s="228" t="s">
        <v>153</v>
      </c>
      <c r="E359" s="229" t="s">
        <v>690</v>
      </c>
      <c r="F359" s="230" t="s">
        <v>691</v>
      </c>
      <c r="G359" s="231" t="s">
        <v>368</v>
      </c>
      <c r="H359" s="232">
        <v>61.700000000000003</v>
      </c>
      <c r="I359" s="233"/>
      <c r="J359" s="234">
        <f>ROUND(I359*H359,2)</f>
        <v>0</v>
      </c>
      <c r="K359" s="230" t="s">
        <v>240</v>
      </c>
      <c r="L359" s="45"/>
      <c r="M359" s="235" t="s">
        <v>1</v>
      </c>
      <c r="N359" s="236" t="s">
        <v>47</v>
      </c>
      <c r="O359" s="92"/>
      <c r="P359" s="237">
        <f>O359*H359</f>
        <v>0</v>
      </c>
      <c r="Q359" s="237">
        <v>0.00059999999999999995</v>
      </c>
      <c r="R359" s="237">
        <f>Q359*H359</f>
        <v>0.037019999999999997</v>
      </c>
      <c r="S359" s="237">
        <v>0</v>
      </c>
      <c r="T359" s="238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9" t="s">
        <v>334</v>
      </c>
      <c r="AT359" s="239" t="s">
        <v>153</v>
      </c>
      <c r="AU359" s="239" t="s">
        <v>91</v>
      </c>
      <c r="AY359" s="18" t="s">
        <v>150</v>
      </c>
      <c r="BE359" s="240">
        <f>IF(N359="základní",J359,0)</f>
        <v>0</v>
      </c>
      <c r="BF359" s="240">
        <f>IF(N359="snížená",J359,0)</f>
        <v>0</v>
      </c>
      <c r="BG359" s="240">
        <f>IF(N359="zákl. přenesená",J359,0)</f>
        <v>0</v>
      </c>
      <c r="BH359" s="240">
        <f>IF(N359="sníž. přenesená",J359,0)</f>
        <v>0</v>
      </c>
      <c r="BI359" s="240">
        <f>IF(N359="nulová",J359,0)</f>
        <v>0</v>
      </c>
      <c r="BJ359" s="18" t="s">
        <v>89</v>
      </c>
      <c r="BK359" s="240">
        <f>ROUND(I359*H359,2)</f>
        <v>0</v>
      </c>
      <c r="BL359" s="18" t="s">
        <v>334</v>
      </c>
      <c r="BM359" s="239" t="s">
        <v>692</v>
      </c>
    </row>
    <row r="360" s="2" customFormat="1">
      <c r="A360" s="39"/>
      <c r="B360" s="40"/>
      <c r="C360" s="41"/>
      <c r="D360" s="241" t="s">
        <v>158</v>
      </c>
      <c r="E360" s="41"/>
      <c r="F360" s="242" t="s">
        <v>693</v>
      </c>
      <c r="G360" s="41"/>
      <c r="H360" s="41"/>
      <c r="I360" s="243"/>
      <c r="J360" s="41"/>
      <c r="K360" s="41"/>
      <c r="L360" s="45"/>
      <c r="M360" s="244"/>
      <c r="N360" s="245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158</v>
      </c>
      <c r="AU360" s="18" t="s">
        <v>91</v>
      </c>
    </row>
    <row r="361" s="2" customFormat="1">
      <c r="A361" s="39"/>
      <c r="B361" s="40"/>
      <c r="C361" s="41"/>
      <c r="D361" s="251" t="s">
        <v>243</v>
      </c>
      <c r="E361" s="41"/>
      <c r="F361" s="252" t="s">
        <v>694</v>
      </c>
      <c r="G361" s="41"/>
      <c r="H361" s="41"/>
      <c r="I361" s="243"/>
      <c r="J361" s="41"/>
      <c r="K361" s="41"/>
      <c r="L361" s="45"/>
      <c r="M361" s="244"/>
      <c r="N361" s="245"/>
      <c r="O361" s="92"/>
      <c r="P361" s="92"/>
      <c r="Q361" s="92"/>
      <c r="R361" s="92"/>
      <c r="S361" s="92"/>
      <c r="T361" s="93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243</v>
      </c>
      <c r="AU361" s="18" t="s">
        <v>91</v>
      </c>
    </row>
    <row r="362" s="13" customFormat="1">
      <c r="A362" s="13"/>
      <c r="B362" s="253"/>
      <c r="C362" s="254"/>
      <c r="D362" s="241" t="s">
        <v>251</v>
      </c>
      <c r="E362" s="255" t="s">
        <v>1</v>
      </c>
      <c r="F362" s="256" t="s">
        <v>695</v>
      </c>
      <c r="G362" s="254"/>
      <c r="H362" s="255" t="s">
        <v>1</v>
      </c>
      <c r="I362" s="257"/>
      <c r="J362" s="254"/>
      <c r="K362" s="254"/>
      <c r="L362" s="258"/>
      <c r="M362" s="259"/>
      <c r="N362" s="260"/>
      <c r="O362" s="260"/>
      <c r="P362" s="260"/>
      <c r="Q362" s="260"/>
      <c r="R362" s="260"/>
      <c r="S362" s="260"/>
      <c r="T362" s="26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2" t="s">
        <v>251</v>
      </c>
      <c r="AU362" s="262" t="s">
        <v>91</v>
      </c>
      <c r="AV362" s="13" t="s">
        <v>89</v>
      </c>
      <c r="AW362" s="13" t="s">
        <v>37</v>
      </c>
      <c r="AX362" s="13" t="s">
        <v>82</v>
      </c>
      <c r="AY362" s="262" t="s">
        <v>150</v>
      </c>
    </row>
    <row r="363" s="14" customFormat="1">
      <c r="A363" s="14"/>
      <c r="B363" s="263"/>
      <c r="C363" s="264"/>
      <c r="D363" s="241" t="s">
        <v>251</v>
      </c>
      <c r="E363" s="265" t="s">
        <v>1</v>
      </c>
      <c r="F363" s="266" t="s">
        <v>696</v>
      </c>
      <c r="G363" s="264"/>
      <c r="H363" s="267">
        <v>61.700000000000003</v>
      </c>
      <c r="I363" s="268"/>
      <c r="J363" s="264"/>
      <c r="K363" s="264"/>
      <c r="L363" s="269"/>
      <c r="M363" s="270"/>
      <c r="N363" s="271"/>
      <c r="O363" s="271"/>
      <c r="P363" s="271"/>
      <c r="Q363" s="271"/>
      <c r="R363" s="271"/>
      <c r="S363" s="271"/>
      <c r="T363" s="27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3" t="s">
        <v>251</v>
      </c>
      <c r="AU363" s="273" t="s">
        <v>91</v>
      </c>
      <c r="AV363" s="14" t="s">
        <v>91</v>
      </c>
      <c r="AW363" s="14" t="s">
        <v>37</v>
      </c>
      <c r="AX363" s="14" t="s">
        <v>82</v>
      </c>
      <c r="AY363" s="273" t="s">
        <v>150</v>
      </c>
    </row>
    <row r="364" s="15" customFormat="1">
      <c r="A364" s="15"/>
      <c r="B364" s="274"/>
      <c r="C364" s="275"/>
      <c r="D364" s="241" t="s">
        <v>251</v>
      </c>
      <c r="E364" s="276" t="s">
        <v>1</v>
      </c>
      <c r="F364" s="277" t="s">
        <v>255</v>
      </c>
      <c r="G364" s="275"/>
      <c r="H364" s="278">
        <v>61.700000000000003</v>
      </c>
      <c r="I364" s="279"/>
      <c r="J364" s="275"/>
      <c r="K364" s="275"/>
      <c r="L364" s="280"/>
      <c r="M364" s="281"/>
      <c r="N364" s="282"/>
      <c r="O364" s="282"/>
      <c r="P364" s="282"/>
      <c r="Q364" s="282"/>
      <c r="R364" s="282"/>
      <c r="S364" s="282"/>
      <c r="T364" s="283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84" t="s">
        <v>251</v>
      </c>
      <c r="AU364" s="284" t="s">
        <v>91</v>
      </c>
      <c r="AV364" s="15" t="s">
        <v>149</v>
      </c>
      <c r="AW364" s="15" t="s">
        <v>37</v>
      </c>
      <c r="AX364" s="15" t="s">
        <v>89</v>
      </c>
      <c r="AY364" s="284" t="s">
        <v>150</v>
      </c>
    </row>
    <row r="365" s="2" customFormat="1" ht="37.8" customHeight="1">
      <c r="A365" s="39"/>
      <c r="B365" s="40"/>
      <c r="C365" s="228" t="s">
        <v>697</v>
      </c>
      <c r="D365" s="228" t="s">
        <v>153</v>
      </c>
      <c r="E365" s="229" t="s">
        <v>698</v>
      </c>
      <c r="F365" s="230" t="s">
        <v>699</v>
      </c>
      <c r="G365" s="231" t="s">
        <v>368</v>
      </c>
      <c r="H365" s="232">
        <v>78.420000000000002</v>
      </c>
      <c r="I365" s="233"/>
      <c r="J365" s="234">
        <f>ROUND(I365*H365,2)</f>
        <v>0</v>
      </c>
      <c r="K365" s="230" t="s">
        <v>240</v>
      </c>
      <c r="L365" s="45"/>
      <c r="M365" s="235" t="s">
        <v>1</v>
      </c>
      <c r="N365" s="236" t="s">
        <v>47</v>
      </c>
      <c r="O365" s="92"/>
      <c r="P365" s="237">
        <f>O365*H365</f>
        <v>0</v>
      </c>
      <c r="Q365" s="237">
        <v>0.00059999999999999995</v>
      </c>
      <c r="R365" s="237">
        <f>Q365*H365</f>
        <v>0.047051999999999997</v>
      </c>
      <c r="S365" s="237">
        <v>0</v>
      </c>
      <c r="T365" s="238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9" t="s">
        <v>334</v>
      </c>
      <c r="AT365" s="239" t="s">
        <v>153</v>
      </c>
      <c r="AU365" s="239" t="s">
        <v>91</v>
      </c>
      <c r="AY365" s="18" t="s">
        <v>150</v>
      </c>
      <c r="BE365" s="240">
        <f>IF(N365="základní",J365,0)</f>
        <v>0</v>
      </c>
      <c r="BF365" s="240">
        <f>IF(N365="snížená",J365,0)</f>
        <v>0</v>
      </c>
      <c r="BG365" s="240">
        <f>IF(N365="zákl. přenesená",J365,0)</f>
        <v>0</v>
      </c>
      <c r="BH365" s="240">
        <f>IF(N365="sníž. přenesená",J365,0)</f>
        <v>0</v>
      </c>
      <c r="BI365" s="240">
        <f>IF(N365="nulová",J365,0)</f>
        <v>0</v>
      </c>
      <c r="BJ365" s="18" t="s">
        <v>89</v>
      </c>
      <c r="BK365" s="240">
        <f>ROUND(I365*H365,2)</f>
        <v>0</v>
      </c>
      <c r="BL365" s="18" t="s">
        <v>334</v>
      </c>
      <c r="BM365" s="239" t="s">
        <v>700</v>
      </c>
    </row>
    <row r="366" s="2" customFormat="1">
      <c r="A366" s="39"/>
      <c r="B366" s="40"/>
      <c r="C366" s="41"/>
      <c r="D366" s="241" t="s">
        <v>158</v>
      </c>
      <c r="E366" s="41"/>
      <c r="F366" s="242" t="s">
        <v>701</v>
      </c>
      <c r="G366" s="41"/>
      <c r="H366" s="41"/>
      <c r="I366" s="243"/>
      <c r="J366" s="41"/>
      <c r="K366" s="41"/>
      <c r="L366" s="45"/>
      <c r="M366" s="244"/>
      <c r="N366" s="245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158</v>
      </c>
      <c r="AU366" s="18" t="s">
        <v>91</v>
      </c>
    </row>
    <row r="367" s="2" customFormat="1">
      <c r="A367" s="39"/>
      <c r="B367" s="40"/>
      <c r="C367" s="41"/>
      <c r="D367" s="251" t="s">
        <v>243</v>
      </c>
      <c r="E367" s="41"/>
      <c r="F367" s="252" t="s">
        <v>702</v>
      </c>
      <c r="G367" s="41"/>
      <c r="H367" s="41"/>
      <c r="I367" s="243"/>
      <c r="J367" s="41"/>
      <c r="K367" s="41"/>
      <c r="L367" s="45"/>
      <c r="M367" s="244"/>
      <c r="N367" s="245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243</v>
      </c>
      <c r="AU367" s="18" t="s">
        <v>91</v>
      </c>
    </row>
    <row r="368" s="13" customFormat="1">
      <c r="A368" s="13"/>
      <c r="B368" s="253"/>
      <c r="C368" s="254"/>
      <c r="D368" s="241" t="s">
        <v>251</v>
      </c>
      <c r="E368" s="255" t="s">
        <v>1</v>
      </c>
      <c r="F368" s="256" t="s">
        <v>703</v>
      </c>
      <c r="G368" s="254"/>
      <c r="H368" s="255" t="s">
        <v>1</v>
      </c>
      <c r="I368" s="257"/>
      <c r="J368" s="254"/>
      <c r="K368" s="254"/>
      <c r="L368" s="258"/>
      <c r="M368" s="259"/>
      <c r="N368" s="260"/>
      <c r="O368" s="260"/>
      <c r="P368" s="260"/>
      <c r="Q368" s="260"/>
      <c r="R368" s="260"/>
      <c r="S368" s="260"/>
      <c r="T368" s="26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2" t="s">
        <v>251</v>
      </c>
      <c r="AU368" s="262" t="s">
        <v>91</v>
      </c>
      <c r="AV368" s="13" t="s">
        <v>89</v>
      </c>
      <c r="AW368" s="13" t="s">
        <v>37</v>
      </c>
      <c r="AX368" s="13" t="s">
        <v>82</v>
      </c>
      <c r="AY368" s="262" t="s">
        <v>150</v>
      </c>
    </row>
    <row r="369" s="14" customFormat="1">
      <c r="A369" s="14"/>
      <c r="B369" s="263"/>
      <c r="C369" s="264"/>
      <c r="D369" s="241" t="s">
        <v>251</v>
      </c>
      <c r="E369" s="265" t="s">
        <v>1</v>
      </c>
      <c r="F369" s="266" t="s">
        <v>704</v>
      </c>
      <c r="G369" s="264"/>
      <c r="H369" s="267">
        <v>78.420000000000002</v>
      </c>
      <c r="I369" s="268"/>
      <c r="J369" s="264"/>
      <c r="K369" s="264"/>
      <c r="L369" s="269"/>
      <c r="M369" s="270"/>
      <c r="N369" s="271"/>
      <c r="O369" s="271"/>
      <c r="P369" s="271"/>
      <c r="Q369" s="271"/>
      <c r="R369" s="271"/>
      <c r="S369" s="271"/>
      <c r="T369" s="27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3" t="s">
        <v>251</v>
      </c>
      <c r="AU369" s="273" t="s">
        <v>91</v>
      </c>
      <c r="AV369" s="14" t="s">
        <v>91</v>
      </c>
      <c r="AW369" s="14" t="s">
        <v>37</v>
      </c>
      <c r="AX369" s="14" t="s">
        <v>82</v>
      </c>
      <c r="AY369" s="273" t="s">
        <v>150</v>
      </c>
    </row>
    <row r="370" s="15" customFormat="1">
      <c r="A370" s="15"/>
      <c r="B370" s="274"/>
      <c r="C370" s="275"/>
      <c r="D370" s="241" t="s">
        <v>251</v>
      </c>
      <c r="E370" s="276" t="s">
        <v>1</v>
      </c>
      <c r="F370" s="277" t="s">
        <v>255</v>
      </c>
      <c r="G370" s="275"/>
      <c r="H370" s="278">
        <v>78.420000000000002</v>
      </c>
      <c r="I370" s="279"/>
      <c r="J370" s="275"/>
      <c r="K370" s="275"/>
      <c r="L370" s="280"/>
      <c r="M370" s="281"/>
      <c r="N370" s="282"/>
      <c r="O370" s="282"/>
      <c r="P370" s="282"/>
      <c r="Q370" s="282"/>
      <c r="R370" s="282"/>
      <c r="S370" s="282"/>
      <c r="T370" s="283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84" t="s">
        <v>251</v>
      </c>
      <c r="AU370" s="284" t="s">
        <v>91</v>
      </c>
      <c r="AV370" s="15" t="s">
        <v>149</v>
      </c>
      <c r="AW370" s="15" t="s">
        <v>37</v>
      </c>
      <c r="AX370" s="15" t="s">
        <v>89</v>
      </c>
      <c r="AY370" s="284" t="s">
        <v>150</v>
      </c>
    </row>
    <row r="371" s="2" customFormat="1" ht="33" customHeight="1">
      <c r="A371" s="39"/>
      <c r="B371" s="40"/>
      <c r="C371" s="228" t="s">
        <v>705</v>
      </c>
      <c r="D371" s="228" t="s">
        <v>153</v>
      </c>
      <c r="E371" s="229" t="s">
        <v>706</v>
      </c>
      <c r="F371" s="230" t="s">
        <v>707</v>
      </c>
      <c r="G371" s="231" t="s">
        <v>368</v>
      </c>
      <c r="H371" s="232">
        <v>46.899999999999999</v>
      </c>
      <c r="I371" s="233"/>
      <c r="J371" s="234">
        <f>ROUND(I371*H371,2)</f>
        <v>0</v>
      </c>
      <c r="K371" s="230" t="s">
        <v>240</v>
      </c>
      <c r="L371" s="45"/>
      <c r="M371" s="235" t="s">
        <v>1</v>
      </c>
      <c r="N371" s="236" t="s">
        <v>47</v>
      </c>
      <c r="O371" s="92"/>
      <c r="P371" s="237">
        <f>O371*H371</f>
        <v>0</v>
      </c>
      <c r="Q371" s="237">
        <v>0.0015</v>
      </c>
      <c r="R371" s="237">
        <f>Q371*H371</f>
        <v>0.070349999999999996</v>
      </c>
      <c r="S371" s="237">
        <v>0</v>
      </c>
      <c r="T371" s="238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9" t="s">
        <v>334</v>
      </c>
      <c r="AT371" s="239" t="s">
        <v>153</v>
      </c>
      <c r="AU371" s="239" t="s">
        <v>91</v>
      </c>
      <c r="AY371" s="18" t="s">
        <v>150</v>
      </c>
      <c r="BE371" s="240">
        <f>IF(N371="základní",J371,0)</f>
        <v>0</v>
      </c>
      <c r="BF371" s="240">
        <f>IF(N371="snížená",J371,0)</f>
        <v>0</v>
      </c>
      <c r="BG371" s="240">
        <f>IF(N371="zákl. přenesená",J371,0)</f>
        <v>0</v>
      </c>
      <c r="BH371" s="240">
        <f>IF(N371="sníž. přenesená",J371,0)</f>
        <v>0</v>
      </c>
      <c r="BI371" s="240">
        <f>IF(N371="nulová",J371,0)</f>
        <v>0</v>
      </c>
      <c r="BJ371" s="18" t="s">
        <v>89</v>
      </c>
      <c r="BK371" s="240">
        <f>ROUND(I371*H371,2)</f>
        <v>0</v>
      </c>
      <c r="BL371" s="18" t="s">
        <v>334</v>
      </c>
      <c r="BM371" s="239" t="s">
        <v>708</v>
      </c>
    </row>
    <row r="372" s="2" customFormat="1">
      <c r="A372" s="39"/>
      <c r="B372" s="40"/>
      <c r="C372" s="41"/>
      <c r="D372" s="241" t="s">
        <v>158</v>
      </c>
      <c r="E372" s="41"/>
      <c r="F372" s="242" t="s">
        <v>709</v>
      </c>
      <c r="G372" s="41"/>
      <c r="H372" s="41"/>
      <c r="I372" s="243"/>
      <c r="J372" s="41"/>
      <c r="K372" s="41"/>
      <c r="L372" s="45"/>
      <c r="M372" s="244"/>
      <c r="N372" s="245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158</v>
      </c>
      <c r="AU372" s="18" t="s">
        <v>91</v>
      </c>
    </row>
    <row r="373" s="2" customFormat="1">
      <c r="A373" s="39"/>
      <c r="B373" s="40"/>
      <c r="C373" s="41"/>
      <c r="D373" s="251" t="s">
        <v>243</v>
      </c>
      <c r="E373" s="41"/>
      <c r="F373" s="252" t="s">
        <v>710</v>
      </c>
      <c r="G373" s="41"/>
      <c r="H373" s="41"/>
      <c r="I373" s="243"/>
      <c r="J373" s="41"/>
      <c r="K373" s="41"/>
      <c r="L373" s="45"/>
      <c r="M373" s="244"/>
      <c r="N373" s="245"/>
      <c r="O373" s="92"/>
      <c r="P373" s="92"/>
      <c r="Q373" s="92"/>
      <c r="R373" s="92"/>
      <c r="S373" s="92"/>
      <c r="T373" s="93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243</v>
      </c>
      <c r="AU373" s="18" t="s">
        <v>91</v>
      </c>
    </row>
    <row r="374" s="13" customFormat="1">
      <c r="A374" s="13"/>
      <c r="B374" s="253"/>
      <c r="C374" s="254"/>
      <c r="D374" s="241" t="s">
        <v>251</v>
      </c>
      <c r="E374" s="255" t="s">
        <v>1</v>
      </c>
      <c r="F374" s="256" t="s">
        <v>711</v>
      </c>
      <c r="G374" s="254"/>
      <c r="H374" s="255" t="s">
        <v>1</v>
      </c>
      <c r="I374" s="257"/>
      <c r="J374" s="254"/>
      <c r="K374" s="254"/>
      <c r="L374" s="258"/>
      <c r="M374" s="259"/>
      <c r="N374" s="260"/>
      <c r="O374" s="260"/>
      <c r="P374" s="260"/>
      <c r="Q374" s="260"/>
      <c r="R374" s="260"/>
      <c r="S374" s="260"/>
      <c r="T374" s="26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62" t="s">
        <v>251</v>
      </c>
      <c r="AU374" s="262" t="s">
        <v>91</v>
      </c>
      <c r="AV374" s="13" t="s">
        <v>89</v>
      </c>
      <c r="AW374" s="13" t="s">
        <v>37</v>
      </c>
      <c r="AX374" s="13" t="s">
        <v>82</v>
      </c>
      <c r="AY374" s="262" t="s">
        <v>150</v>
      </c>
    </row>
    <row r="375" s="14" customFormat="1">
      <c r="A375" s="14"/>
      <c r="B375" s="263"/>
      <c r="C375" s="264"/>
      <c r="D375" s="241" t="s">
        <v>251</v>
      </c>
      <c r="E375" s="265" t="s">
        <v>1</v>
      </c>
      <c r="F375" s="266" t="s">
        <v>712</v>
      </c>
      <c r="G375" s="264"/>
      <c r="H375" s="267">
        <v>46.899999999999999</v>
      </c>
      <c r="I375" s="268"/>
      <c r="J375" s="264"/>
      <c r="K375" s="264"/>
      <c r="L375" s="269"/>
      <c r="M375" s="270"/>
      <c r="N375" s="271"/>
      <c r="O375" s="271"/>
      <c r="P375" s="271"/>
      <c r="Q375" s="271"/>
      <c r="R375" s="271"/>
      <c r="S375" s="271"/>
      <c r="T375" s="27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73" t="s">
        <v>251</v>
      </c>
      <c r="AU375" s="273" t="s">
        <v>91</v>
      </c>
      <c r="AV375" s="14" t="s">
        <v>91</v>
      </c>
      <c r="AW375" s="14" t="s">
        <v>37</v>
      </c>
      <c r="AX375" s="14" t="s">
        <v>82</v>
      </c>
      <c r="AY375" s="273" t="s">
        <v>150</v>
      </c>
    </row>
    <row r="376" s="15" customFormat="1">
      <c r="A376" s="15"/>
      <c r="B376" s="274"/>
      <c r="C376" s="275"/>
      <c r="D376" s="241" t="s">
        <v>251</v>
      </c>
      <c r="E376" s="276" t="s">
        <v>1</v>
      </c>
      <c r="F376" s="277" t="s">
        <v>255</v>
      </c>
      <c r="G376" s="275"/>
      <c r="H376" s="278">
        <v>46.899999999999999</v>
      </c>
      <c r="I376" s="279"/>
      <c r="J376" s="275"/>
      <c r="K376" s="275"/>
      <c r="L376" s="280"/>
      <c r="M376" s="281"/>
      <c r="N376" s="282"/>
      <c r="O376" s="282"/>
      <c r="P376" s="282"/>
      <c r="Q376" s="282"/>
      <c r="R376" s="282"/>
      <c r="S376" s="282"/>
      <c r="T376" s="283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84" t="s">
        <v>251</v>
      </c>
      <c r="AU376" s="284" t="s">
        <v>91</v>
      </c>
      <c r="AV376" s="15" t="s">
        <v>149</v>
      </c>
      <c r="AW376" s="15" t="s">
        <v>37</v>
      </c>
      <c r="AX376" s="15" t="s">
        <v>89</v>
      </c>
      <c r="AY376" s="284" t="s">
        <v>150</v>
      </c>
    </row>
    <row r="377" s="2" customFormat="1" ht="33" customHeight="1">
      <c r="A377" s="39"/>
      <c r="B377" s="40"/>
      <c r="C377" s="228" t="s">
        <v>713</v>
      </c>
      <c r="D377" s="228" t="s">
        <v>153</v>
      </c>
      <c r="E377" s="229" t="s">
        <v>714</v>
      </c>
      <c r="F377" s="230" t="s">
        <v>715</v>
      </c>
      <c r="G377" s="231" t="s">
        <v>368</v>
      </c>
      <c r="H377" s="232">
        <v>35.200000000000003</v>
      </c>
      <c r="I377" s="233"/>
      <c r="J377" s="234">
        <f>ROUND(I377*H377,2)</f>
        <v>0</v>
      </c>
      <c r="K377" s="230" t="s">
        <v>240</v>
      </c>
      <c r="L377" s="45"/>
      <c r="M377" s="235" t="s">
        <v>1</v>
      </c>
      <c r="N377" s="236" t="s">
        <v>47</v>
      </c>
      <c r="O377" s="92"/>
      <c r="P377" s="237">
        <f>O377*H377</f>
        <v>0</v>
      </c>
      <c r="Q377" s="237">
        <v>0.00054000000000000001</v>
      </c>
      <c r="R377" s="237">
        <f>Q377*H377</f>
        <v>0.019008000000000001</v>
      </c>
      <c r="S377" s="237">
        <v>0</v>
      </c>
      <c r="T377" s="238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9" t="s">
        <v>334</v>
      </c>
      <c r="AT377" s="239" t="s">
        <v>153</v>
      </c>
      <c r="AU377" s="239" t="s">
        <v>91</v>
      </c>
      <c r="AY377" s="18" t="s">
        <v>150</v>
      </c>
      <c r="BE377" s="240">
        <f>IF(N377="základní",J377,0)</f>
        <v>0</v>
      </c>
      <c r="BF377" s="240">
        <f>IF(N377="snížená",J377,0)</f>
        <v>0</v>
      </c>
      <c r="BG377" s="240">
        <f>IF(N377="zákl. přenesená",J377,0)</f>
        <v>0</v>
      </c>
      <c r="BH377" s="240">
        <f>IF(N377="sníž. přenesená",J377,0)</f>
        <v>0</v>
      </c>
      <c r="BI377" s="240">
        <f>IF(N377="nulová",J377,0)</f>
        <v>0</v>
      </c>
      <c r="BJ377" s="18" t="s">
        <v>89</v>
      </c>
      <c r="BK377" s="240">
        <f>ROUND(I377*H377,2)</f>
        <v>0</v>
      </c>
      <c r="BL377" s="18" t="s">
        <v>334</v>
      </c>
      <c r="BM377" s="239" t="s">
        <v>716</v>
      </c>
    </row>
    <row r="378" s="2" customFormat="1">
      <c r="A378" s="39"/>
      <c r="B378" s="40"/>
      <c r="C378" s="41"/>
      <c r="D378" s="241" t="s">
        <v>158</v>
      </c>
      <c r="E378" s="41"/>
      <c r="F378" s="242" t="s">
        <v>717</v>
      </c>
      <c r="G378" s="41"/>
      <c r="H378" s="41"/>
      <c r="I378" s="243"/>
      <c r="J378" s="41"/>
      <c r="K378" s="41"/>
      <c r="L378" s="45"/>
      <c r="M378" s="244"/>
      <c r="N378" s="245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158</v>
      </c>
      <c r="AU378" s="18" t="s">
        <v>91</v>
      </c>
    </row>
    <row r="379" s="2" customFormat="1">
      <c r="A379" s="39"/>
      <c r="B379" s="40"/>
      <c r="C379" s="41"/>
      <c r="D379" s="251" t="s">
        <v>243</v>
      </c>
      <c r="E379" s="41"/>
      <c r="F379" s="252" t="s">
        <v>718</v>
      </c>
      <c r="G379" s="41"/>
      <c r="H379" s="41"/>
      <c r="I379" s="243"/>
      <c r="J379" s="41"/>
      <c r="K379" s="41"/>
      <c r="L379" s="45"/>
      <c r="M379" s="244"/>
      <c r="N379" s="245"/>
      <c r="O379" s="92"/>
      <c r="P379" s="92"/>
      <c r="Q379" s="92"/>
      <c r="R379" s="92"/>
      <c r="S379" s="92"/>
      <c r="T379" s="93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243</v>
      </c>
      <c r="AU379" s="18" t="s">
        <v>91</v>
      </c>
    </row>
    <row r="380" s="13" customFormat="1">
      <c r="A380" s="13"/>
      <c r="B380" s="253"/>
      <c r="C380" s="254"/>
      <c r="D380" s="241" t="s">
        <v>251</v>
      </c>
      <c r="E380" s="255" t="s">
        <v>1</v>
      </c>
      <c r="F380" s="256" t="s">
        <v>719</v>
      </c>
      <c r="G380" s="254"/>
      <c r="H380" s="255" t="s">
        <v>1</v>
      </c>
      <c r="I380" s="257"/>
      <c r="J380" s="254"/>
      <c r="K380" s="254"/>
      <c r="L380" s="258"/>
      <c r="M380" s="259"/>
      <c r="N380" s="260"/>
      <c r="O380" s="260"/>
      <c r="P380" s="260"/>
      <c r="Q380" s="260"/>
      <c r="R380" s="260"/>
      <c r="S380" s="260"/>
      <c r="T380" s="26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2" t="s">
        <v>251</v>
      </c>
      <c r="AU380" s="262" t="s">
        <v>91</v>
      </c>
      <c r="AV380" s="13" t="s">
        <v>89</v>
      </c>
      <c r="AW380" s="13" t="s">
        <v>37</v>
      </c>
      <c r="AX380" s="13" t="s">
        <v>82</v>
      </c>
      <c r="AY380" s="262" t="s">
        <v>150</v>
      </c>
    </row>
    <row r="381" s="14" customFormat="1">
      <c r="A381" s="14"/>
      <c r="B381" s="263"/>
      <c r="C381" s="264"/>
      <c r="D381" s="241" t="s">
        <v>251</v>
      </c>
      <c r="E381" s="265" t="s">
        <v>1</v>
      </c>
      <c r="F381" s="266" t="s">
        <v>720</v>
      </c>
      <c r="G381" s="264"/>
      <c r="H381" s="267">
        <v>35.200000000000003</v>
      </c>
      <c r="I381" s="268"/>
      <c r="J381" s="264"/>
      <c r="K381" s="264"/>
      <c r="L381" s="269"/>
      <c r="M381" s="270"/>
      <c r="N381" s="271"/>
      <c r="O381" s="271"/>
      <c r="P381" s="271"/>
      <c r="Q381" s="271"/>
      <c r="R381" s="271"/>
      <c r="S381" s="271"/>
      <c r="T381" s="27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73" t="s">
        <v>251</v>
      </c>
      <c r="AU381" s="273" t="s">
        <v>91</v>
      </c>
      <c r="AV381" s="14" t="s">
        <v>91</v>
      </c>
      <c r="AW381" s="14" t="s">
        <v>37</v>
      </c>
      <c r="AX381" s="14" t="s">
        <v>82</v>
      </c>
      <c r="AY381" s="273" t="s">
        <v>150</v>
      </c>
    </row>
    <row r="382" s="15" customFormat="1">
      <c r="A382" s="15"/>
      <c r="B382" s="274"/>
      <c r="C382" s="275"/>
      <c r="D382" s="241" t="s">
        <v>251</v>
      </c>
      <c r="E382" s="276" t="s">
        <v>1</v>
      </c>
      <c r="F382" s="277" t="s">
        <v>255</v>
      </c>
      <c r="G382" s="275"/>
      <c r="H382" s="278">
        <v>35.200000000000003</v>
      </c>
      <c r="I382" s="279"/>
      <c r="J382" s="275"/>
      <c r="K382" s="275"/>
      <c r="L382" s="280"/>
      <c r="M382" s="281"/>
      <c r="N382" s="282"/>
      <c r="O382" s="282"/>
      <c r="P382" s="282"/>
      <c r="Q382" s="282"/>
      <c r="R382" s="282"/>
      <c r="S382" s="282"/>
      <c r="T382" s="283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84" t="s">
        <v>251</v>
      </c>
      <c r="AU382" s="284" t="s">
        <v>91</v>
      </c>
      <c r="AV382" s="15" t="s">
        <v>149</v>
      </c>
      <c r="AW382" s="15" t="s">
        <v>37</v>
      </c>
      <c r="AX382" s="15" t="s">
        <v>89</v>
      </c>
      <c r="AY382" s="284" t="s">
        <v>150</v>
      </c>
    </row>
    <row r="383" s="2" customFormat="1" ht="33" customHeight="1">
      <c r="A383" s="39"/>
      <c r="B383" s="40"/>
      <c r="C383" s="228" t="s">
        <v>721</v>
      </c>
      <c r="D383" s="228" t="s">
        <v>153</v>
      </c>
      <c r="E383" s="229" t="s">
        <v>722</v>
      </c>
      <c r="F383" s="230" t="s">
        <v>723</v>
      </c>
      <c r="G383" s="231" t="s">
        <v>393</v>
      </c>
      <c r="H383" s="232">
        <v>3</v>
      </c>
      <c r="I383" s="233"/>
      <c r="J383" s="234">
        <f>ROUND(I383*H383,2)</f>
        <v>0</v>
      </c>
      <c r="K383" s="230" t="s">
        <v>240</v>
      </c>
      <c r="L383" s="45"/>
      <c r="M383" s="235" t="s">
        <v>1</v>
      </c>
      <c r="N383" s="236" t="s">
        <v>47</v>
      </c>
      <c r="O383" s="92"/>
      <c r="P383" s="237">
        <f>O383*H383</f>
        <v>0</v>
      </c>
      <c r="Q383" s="237">
        <v>0.0074999999999999997</v>
      </c>
      <c r="R383" s="237">
        <f>Q383*H383</f>
        <v>0.022499999999999999</v>
      </c>
      <c r="S383" s="237">
        <v>0</v>
      </c>
      <c r="T383" s="238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9" t="s">
        <v>149</v>
      </c>
      <c r="AT383" s="239" t="s">
        <v>153</v>
      </c>
      <c r="AU383" s="239" t="s">
        <v>91</v>
      </c>
      <c r="AY383" s="18" t="s">
        <v>150</v>
      </c>
      <c r="BE383" s="240">
        <f>IF(N383="základní",J383,0)</f>
        <v>0</v>
      </c>
      <c r="BF383" s="240">
        <f>IF(N383="snížená",J383,0)</f>
        <v>0</v>
      </c>
      <c r="BG383" s="240">
        <f>IF(N383="zákl. přenesená",J383,0)</f>
        <v>0</v>
      </c>
      <c r="BH383" s="240">
        <f>IF(N383="sníž. přenesená",J383,0)</f>
        <v>0</v>
      </c>
      <c r="BI383" s="240">
        <f>IF(N383="nulová",J383,0)</f>
        <v>0</v>
      </c>
      <c r="BJ383" s="18" t="s">
        <v>89</v>
      </c>
      <c r="BK383" s="240">
        <f>ROUND(I383*H383,2)</f>
        <v>0</v>
      </c>
      <c r="BL383" s="18" t="s">
        <v>149</v>
      </c>
      <c r="BM383" s="239" t="s">
        <v>724</v>
      </c>
    </row>
    <row r="384" s="2" customFormat="1">
      <c r="A384" s="39"/>
      <c r="B384" s="40"/>
      <c r="C384" s="41"/>
      <c r="D384" s="241" t="s">
        <v>158</v>
      </c>
      <c r="E384" s="41"/>
      <c r="F384" s="242" t="s">
        <v>725</v>
      </c>
      <c r="G384" s="41"/>
      <c r="H384" s="41"/>
      <c r="I384" s="243"/>
      <c r="J384" s="41"/>
      <c r="K384" s="41"/>
      <c r="L384" s="45"/>
      <c r="M384" s="244"/>
      <c r="N384" s="245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158</v>
      </c>
      <c r="AU384" s="18" t="s">
        <v>91</v>
      </c>
    </row>
    <row r="385" s="2" customFormat="1">
      <c r="A385" s="39"/>
      <c r="B385" s="40"/>
      <c r="C385" s="41"/>
      <c r="D385" s="251" t="s">
        <v>243</v>
      </c>
      <c r="E385" s="41"/>
      <c r="F385" s="252" t="s">
        <v>726</v>
      </c>
      <c r="G385" s="41"/>
      <c r="H385" s="41"/>
      <c r="I385" s="243"/>
      <c r="J385" s="41"/>
      <c r="K385" s="41"/>
      <c r="L385" s="45"/>
      <c r="M385" s="244"/>
      <c r="N385" s="245"/>
      <c r="O385" s="92"/>
      <c r="P385" s="92"/>
      <c r="Q385" s="92"/>
      <c r="R385" s="92"/>
      <c r="S385" s="92"/>
      <c r="T385" s="93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243</v>
      </c>
      <c r="AU385" s="18" t="s">
        <v>91</v>
      </c>
    </row>
    <row r="386" s="13" customFormat="1">
      <c r="A386" s="13"/>
      <c r="B386" s="253"/>
      <c r="C386" s="254"/>
      <c r="D386" s="241" t="s">
        <v>251</v>
      </c>
      <c r="E386" s="255" t="s">
        <v>1</v>
      </c>
      <c r="F386" s="256" t="s">
        <v>727</v>
      </c>
      <c r="G386" s="254"/>
      <c r="H386" s="255" t="s">
        <v>1</v>
      </c>
      <c r="I386" s="257"/>
      <c r="J386" s="254"/>
      <c r="K386" s="254"/>
      <c r="L386" s="258"/>
      <c r="M386" s="259"/>
      <c r="N386" s="260"/>
      <c r="O386" s="260"/>
      <c r="P386" s="260"/>
      <c r="Q386" s="260"/>
      <c r="R386" s="260"/>
      <c r="S386" s="260"/>
      <c r="T386" s="26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2" t="s">
        <v>251</v>
      </c>
      <c r="AU386" s="262" t="s">
        <v>91</v>
      </c>
      <c r="AV386" s="13" t="s">
        <v>89</v>
      </c>
      <c r="AW386" s="13" t="s">
        <v>37</v>
      </c>
      <c r="AX386" s="13" t="s">
        <v>82</v>
      </c>
      <c r="AY386" s="262" t="s">
        <v>150</v>
      </c>
    </row>
    <row r="387" s="14" customFormat="1">
      <c r="A387" s="14"/>
      <c r="B387" s="263"/>
      <c r="C387" s="264"/>
      <c r="D387" s="241" t="s">
        <v>251</v>
      </c>
      <c r="E387" s="265" t="s">
        <v>1</v>
      </c>
      <c r="F387" s="266" t="s">
        <v>104</v>
      </c>
      <c r="G387" s="264"/>
      <c r="H387" s="267">
        <v>3</v>
      </c>
      <c r="I387" s="268"/>
      <c r="J387" s="264"/>
      <c r="K387" s="264"/>
      <c r="L387" s="269"/>
      <c r="M387" s="270"/>
      <c r="N387" s="271"/>
      <c r="O387" s="271"/>
      <c r="P387" s="271"/>
      <c r="Q387" s="271"/>
      <c r="R387" s="271"/>
      <c r="S387" s="271"/>
      <c r="T387" s="27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73" t="s">
        <v>251</v>
      </c>
      <c r="AU387" s="273" t="s">
        <v>91</v>
      </c>
      <c r="AV387" s="14" t="s">
        <v>91</v>
      </c>
      <c r="AW387" s="14" t="s">
        <v>37</v>
      </c>
      <c r="AX387" s="14" t="s">
        <v>82</v>
      </c>
      <c r="AY387" s="273" t="s">
        <v>150</v>
      </c>
    </row>
    <row r="388" s="15" customFormat="1">
      <c r="A388" s="15"/>
      <c r="B388" s="274"/>
      <c r="C388" s="275"/>
      <c r="D388" s="241" t="s">
        <v>251</v>
      </c>
      <c r="E388" s="276" t="s">
        <v>1</v>
      </c>
      <c r="F388" s="277" t="s">
        <v>255</v>
      </c>
      <c r="G388" s="275"/>
      <c r="H388" s="278">
        <v>3</v>
      </c>
      <c r="I388" s="279"/>
      <c r="J388" s="275"/>
      <c r="K388" s="275"/>
      <c r="L388" s="280"/>
      <c r="M388" s="281"/>
      <c r="N388" s="282"/>
      <c r="O388" s="282"/>
      <c r="P388" s="282"/>
      <c r="Q388" s="282"/>
      <c r="R388" s="282"/>
      <c r="S388" s="282"/>
      <c r="T388" s="283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84" t="s">
        <v>251</v>
      </c>
      <c r="AU388" s="284" t="s">
        <v>91</v>
      </c>
      <c r="AV388" s="15" t="s">
        <v>149</v>
      </c>
      <c r="AW388" s="15" t="s">
        <v>37</v>
      </c>
      <c r="AX388" s="15" t="s">
        <v>89</v>
      </c>
      <c r="AY388" s="284" t="s">
        <v>150</v>
      </c>
    </row>
    <row r="389" s="2" customFormat="1" ht="24.15" customHeight="1">
      <c r="A389" s="39"/>
      <c r="B389" s="40"/>
      <c r="C389" s="289" t="s">
        <v>728</v>
      </c>
      <c r="D389" s="289" t="s">
        <v>468</v>
      </c>
      <c r="E389" s="290" t="s">
        <v>729</v>
      </c>
      <c r="F389" s="291" t="s">
        <v>730</v>
      </c>
      <c r="G389" s="292" t="s">
        <v>393</v>
      </c>
      <c r="H389" s="293">
        <v>3</v>
      </c>
      <c r="I389" s="294"/>
      <c r="J389" s="295">
        <f>ROUND(I389*H389,2)</f>
        <v>0</v>
      </c>
      <c r="K389" s="291" t="s">
        <v>240</v>
      </c>
      <c r="L389" s="296"/>
      <c r="M389" s="297" t="s">
        <v>1</v>
      </c>
      <c r="N389" s="298" t="s">
        <v>47</v>
      </c>
      <c r="O389" s="92"/>
      <c r="P389" s="237">
        <f>O389*H389</f>
        <v>0</v>
      </c>
      <c r="Q389" s="237">
        <v>0.00010000000000000001</v>
      </c>
      <c r="R389" s="237">
        <f>Q389*H389</f>
        <v>0.00030000000000000003</v>
      </c>
      <c r="S389" s="237">
        <v>0</v>
      </c>
      <c r="T389" s="238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9" t="s">
        <v>187</v>
      </c>
      <c r="AT389" s="239" t="s">
        <v>468</v>
      </c>
      <c r="AU389" s="239" t="s">
        <v>91</v>
      </c>
      <c r="AY389" s="18" t="s">
        <v>150</v>
      </c>
      <c r="BE389" s="240">
        <f>IF(N389="základní",J389,0)</f>
        <v>0</v>
      </c>
      <c r="BF389" s="240">
        <f>IF(N389="snížená",J389,0)</f>
        <v>0</v>
      </c>
      <c r="BG389" s="240">
        <f>IF(N389="zákl. přenesená",J389,0)</f>
        <v>0</v>
      </c>
      <c r="BH389" s="240">
        <f>IF(N389="sníž. přenesená",J389,0)</f>
        <v>0</v>
      </c>
      <c r="BI389" s="240">
        <f>IF(N389="nulová",J389,0)</f>
        <v>0</v>
      </c>
      <c r="BJ389" s="18" t="s">
        <v>89</v>
      </c>
      <c r="BK389" s="240">
        <f>ROUND(I389*H389,2)</f>
        <v>0</v>
      </c>
      <c r="BL389" s="18" t="s">
        <v>149</v>
      </c>
      <c r="BM389" s="239" t="s">
        <v>731</v>
      </c>
    </row>
    <row r="390" s="2" customFormat="1">
      <c r="A390" s="39"/>
      <c r="B390" s="40"/>
      <c r="C390" s="41"/>
      <c r="D390" s="241" t="s">
        <v>158</v>
      </c>
      <c r="E390" s="41"/>
      <c r="F390" s="242" t="s">
        <v>730</v>
      </c>
      <c r="G390" s="41"/>
      <c r="H390" s="41"/>
      <c r="I390" s="243"/>
      <c r="J390" s="41"/>
      <c r="K390" s="41"/>
      <c r="L390" s="45"/>
      <c r="M390" s="244"/>
      <c r="N390" s="245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158</v>
      </c>
      <c r="AU390" s="18" t="s">
        <v>91</v>
      </c>
    </row>
    <row r="391" s="2" customFormat="1" ht="33" customHeight="1">
      <c r="A391" s="39"/>
      <c r="B391" s="40"/>
      <c r="C391" s="228" t="s">
        <v>732</v>
      </c>
      <c r="D391" s="228" t="s">
        <v>153</v>
      </c>
      <c r="E391" s="229" t="s">
        <v>733</v>
      </c>
      <c r="F391" s="230" t="s">
        <v>734</v>
      </c>
      <c r="G391" s="231" t="s">
        <v>393</v>
      </c>
      <c r="H391" s="232">
        <v>1</v>
      </c>
      <c r="I391" s="233"/>
      <c r="J391" s="234">
        <f>ROUND(I391*H391,2)</f>
        <v>0</v>
      </c>
      <c r="K391" s="230" t="s">
        <v>240</v>
      </c>
      <c r="L391" s="45"/>
      <c r="M391" s="235" t="s">
        <v>1</v>
      </c>
      <c r="N391" s="236" t="s">
        <v>47</v>
      </c>
      <c r="O391" s="92"/>
      <c r="P391" s="237">
        <f>O391*H391</f>
        <v>0</v>
      </c>
      <c r="Q391" s="237">
        <v>0.014999999999999999</v>
      </c>
      <c r="R391" s="237">
        <f>Q391*H391</f>
        <v>0.014999999999999999</v>
      </c>
      <c r="S391" s="237">
        <v>0</v>
      </c>
      <c r="T391" s="238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9" t="s">
        <v>149</v>
      </c>
      <c r="AT391" s="239" t="s">
        <v>153</v>
      </c>
      <c r="AU391" s="239" t="s">
        <v>91</v>
      </c>
      <c r="AY391" s="18" t="s">
        <v>150</v>
      </c>
      <c r="BE391" s="240">
        <f>IF(N391="základní",J391,0)</f>
        <v>0</v>
      </c>
      <c r="BF391" s="240">
        <f>IF(N391="snížená",J391,0)</f>
        <v>0</v>
      </c>
      <c r="BG391" s="240">
        <f>IF(N391="zákl. přenesená",J391,0)</f>
        <v>0</v>
      </c>
      <c r="BH391" s="240">
        <f>IF(N391="sníž. přenesená",J391,0)</f>
        <v>0</v>
      </c>
      <c r="BI391" s="240">
        <f>IF(N391="nulová",J391,0)</f>
        <v>0</v>
      </c>
      <c r="BJ391" s="18" t="s">
        <v>89</v>
      </c>
      <c r="BK391" s="240">
        <f>ROUND(I391*H391,2)</f>
        <v>0</v>
      </c>
      <c r="BL391" s="18" t="s">
        <v>149</v>
      </c>
      <c r="BM391" s="239" t="s">
        <v>735</v>
      </c>
    </row>
    <row r="392" s="2" customFormat="1">
      <c r="A392" s="39"/>
      <c r="B392" s="40"/>
      <c r="C392" s="41"/>
      <c r="D392" s="241" t="s">
        <v>158</v>
      </c>
      <c r="E392" s="41"/>
      <c r="F392" s="242" t="s">
        <v>736</v>
      </c>
      <c r="G392" s="41"/>
      <c r="H392" s="41"/>
      <c r="I392" s="243"/>
      <c r="J392" s="41"/>
      <c r="K392" s="41"/>
      <c r="L392" s="45"/>
      <c r="M392" s="244"/>
      <c r="N392" s="245"/>
      <c r="O392" s="92"/>
      <c r="P392" s="92"/>
      <c r="Q392" s="92"/>
      <c r="R392" s="92"/>
      <c r="S392" s="92"/>
      <c r="T392" s="93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158</v>
      </c>
      <c r="AU392" s="18" t="s">
        <v>91</v>
      </c>
    </row>
    <row r="393" s="2" customFormat="1">
      <c r="A393" s="39"/>
      <c r="B393" s="40"/>
      <c r="C393" s="41"/>
      <c r="D393" s="251" t="s">
        <v>243</v>
      </c>
      <c r="E393" s="41"/>
      <c r="F393" s="252" t="s">
        <v>737</v>
      </c>
      <c r="G393" s="41"/>
      <c r="H393" s="41"/>
      <c r="I393" s="243"/>
      <c r="J393" s="41"/>
      <c r="K393" s="41"/>
      <c r="L393" s="45"/>
      <c r="M393" s="244"/>
      <c r="N393" s="245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243</v>
      </c>
      <c r="AU393" s="18" t="s">
        <v>91</v>
      </c>
    </row>
    <row r="394" s="13" customFormat="1">
      <c r="A394" s="13"/>
      <c r="B394" s="253"/>
      <c r="C394" s="254"/>
      <c r="D394" s="241" t="s">
        <v>251</v>
      </c>
      <c r="E394" s="255" t="s">
        <v>1</v>
      </c>
      <c r="F394" s="256" t="s">
        <v>738</v>
      </c>
      <c r="G394" s="254"/>
      <c r="H394" s="255" t="s">
        <v>1</v>
      </c>
      <c r="I394" s="257"/>
      <c r="J394" s="254"/>
      <c r="K394" s="254"/>
      <c r="L394" s="258"/>
      <c r="M394" s="259"/>
      <c r="N394" s="260"/>
      <c r="O394" s="260"/>
      <c r="P394" s="260"/>
      <c r="Q394" s="260"/>
      <c r="R394" s="260"/>
      <c r="S394" s="260"/>
      <c r="T394" s="26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62" t="s">
        <v>251</v>
      </c>
      <c r="AU394" s="262" t="s">
        <v>91</v>
      </c>
      <c r="AV394" s="13" t="s">
        <v>89</v>
      </c>
      <c r="AW394" s="13" t="s">
        <v>37</v>
      </c>
      <c r="AX394" s="13" t="s">
        <v>82</v>
      </c>
      <c r="AY394" s="262" t="s">
        <v>150</v>
      </c>
    </row>
    <row r="395" s="14" customFormat="1">
      <c r="A395" s="14"/>
      <c r="B395" s="263"/>
      <c r="C395" s="264"/>
      <c r="D395" s="241" t="s">
        <v>251</v>
      </c>
      <c r="E395" s="265" t="s">
        <v>1</v>
      </c>
      <c r="F395" s="266" t="s">
        <v>89</v>
      </c>
      <c r="G395" s="264"/>
      <c r="H395" s="267">
        <v>1</v>
      </c>
      <c r="I395" s="268"/>
      <c r="J395" s="264"/>
      <c r="K395" s="264"/>
      <c r="L395" s="269"/>
      <c r="M395" s="270"/>
      <c r="N395" s="271"/>
      <c r="O395" s="271"/>
      <c r="P395" s="271"/>
      <c r="Q395" s="271"/>
      <c r="R395" s="271"/>
      <c r="S395" s="271"/>
      <c r="T395" s="27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73" t="s">
        <v>251</v>
      </c>
      <c r="AU395" s="273" t="s">
        <v>91</v>
      </c>
      <c r="AV395" s="14" t="s">
        <v>91</v>
      </c>
      <c r="AW395" s="14" t="s">
        <v>37</v>
      </c>
      <c r="AX395" s="14" t="s">
        <v>82</v>
      </c>
      <c r="AY395" s="273" t="s">
        <v>150</v>
      </c>
    </row>
    <row r="396" s="15" customFormat="1">
      <c r="A396" s="15"/>
      <c r="B396" s="274"/>
      <c r="C396" s="275"/>
      <c r="D396" s="241" t="s">
        <v>251</v>
      </c>
      <c r="E396" s="276" t="s">
        <v>1</v>
      </c>
      <c r="F396" s="277" t="s">
        <v>255</v>
      </c>
      <c r="G396" s="275"/>
      <c r="H396" s="278">
        <v>1</v>
      </c>
      <c r="I396" s="279"/>
      <c r="J396" s="275"/>
      <c r="K396" s="275"/>
      <c r="L396" s="280"/>
      <c r="M396" s="281"/>
      <c r="N396" s="282"/>
      <c r="O396" s="282"/>
      <c r="P396" s="282"/>
      <c r="Q396" s="282"/>
      <c r="R396" s="282"/>
      <c r="S396" s="282"/>
      <c r="T396" s="283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84" t="s">
        <v>251</v>
      </c>
      <c r="AU396" s="284" t="s">
        <v>91</v>
      </c>
      <c r="AV396" s="15" t="s">
        <v>149</v>
      </c>
      <c r="AW396" s="15" t="s">
        <v>37</v>
      </c>
      <c r="AX396" s="15" t="s">
        <v>89</v>
      </c>
      <c r="AY396" s="284" t="s">
        <v>150</v>
      </c>
    </row>
    <row r="397" s="2" customFormat="1" ht="24.15" customHeight="1">
      <c r="A397" s="39"/>
      <c r="B397" s="40"/>
      <c r="C397" s="289" t="s">
        <v>739</v>
      </c>
      <c r="D397" s="289" t="s">
        <v>468</v>
      </c>
      <c r="E397" s="290" t="s">
        <v>740</v>
      </c>
      <c r="F397" s="291" t="s">
        <v>741</v>
      </c>
      <c r="G397" s="292" t="s">
        <v>239</v>
      </c>
      <c r="H397" s="293">
        <v>2</v>
      </c>
      <c r="I397" s="294"/>
      <c r="J397" s="295">
        <f>ROUND(I397*H397,2)</f>
        <v>0</v>
      </c>
      <c r="K397" s="291" t="s">
        <v>240</v>
      </c>
      <c r="L397" s="296"/>
      <c r="M397" s="297" t="s">
        <v>1</v>
      </c>
      <c r="N397" s="298" t="s">
        <v>47</v>
      </c>
      <c r="O397" s="92"/>
      <c r="P397" s="237">
        <f>O397*H397</f>
        <v>0</v>
      </c>
      <c r="Q397" s="237">
        <v>0.0019</v>
      </c>
      <c r="R397" s="237">
        <f>Q397*H397</f>
        <v>0.0038</v>
      </c>
      <c r="S397" s="237">
        <v>0</v>
      </c>
      <c r="T397" s="238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9" t="s">
        <v>187</v>
      </c>
      <c r="AT397" s="239" t="s">
        <v>468</v>
      </c>
      <c r="AU397" s="239" t="s">
        <v>91</v>
      </c>
      <c r="AY397" s="18" t="s">
        <v>150</v>
      </c>
      <c r="BE397" s="240">
        <f>IF(N397="základní",J397,0)</f>
        <v>0</v>
      </c>
      <c r="BF397" s="240">
        <f>IF(N397="snížená",J397,0)</f>
        <v>0</v>
      </c>
      <c r="BG397" s="240">
        <f>IF(N397="zákl. přenesená",J397,0)</f>
        <v>0</v>
      </c>
      <c r="BH397" s="240">
        <f>IF(N397="sníž. přenesená",J397,0)</f>
        <v>0</v>
      </c>
      <c r="BI397" s="240">
        <f>IF(N397="nulová",J397,0)</f>
        <v>0</v>
      </c>
      <c r="BJ397" s="18" t="s">
        <v>89</v>
      </c>
      <c r="BK397" s="240">
        <f>ROUND(I397*H397,2)</f>
        <v>0</v>
      </c>
      <c r="BL397" s="18" t="s">
        <v>149</v>
      </c>
      <c r="BM397" s="239" t="s">
        <v>742</v>
      </c>
    </row>
    <row r="398" s="2" customFormat="1">
      <c r="A398" s="39"/>
      <c r="B398" s="40"/>
      <c r="C398" s="41"/>
      <c r="D398" s="241" t="s">
        <v>158</v>
      </c>
      <c r="E398" s="41"/>
      <c r="F398" s="242" t="s">
        <v>741</v>
      </c>
      <c r="G398" s="41"/>
      <c r="H398" s="41"/>
      <c r="I398" s="243"/>
      <c r="J398" s="41"/>
      <c r="K398" s="41"/>
      <c r="L398" s="45"/>
      <c r="M398" s="244"/>
      <c r="N398" s="245"/>
      <c r="O398" s="92"/>
      <c r="P398" s="92"/>
      <c r="Q398" s="92"/>
      <c r="R398" s="92"/>
      <c r="S398" s="92"/>
      <c r="T398" s="93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158</v>
      </c>
      <c r="AU398" s="18" t="s">
        <v>91</v>
      </c>
    </row>
    <row r="399" s="2" customFormat="1" ht="16.5" customHeight="1">
      <c r="A399" s="39"/>
      <c r="B399" s="40"/>
      <c r="C399" s="228" t="s">
        <v>743</v>
      </c>
      <c r="D399" s="228" t="s">
        <v>153</v>
      </c>
      <c r="E399" s="229" t="s">
        <v>744</v>
      </c>
      <c r="F399" s="230" t="s">
        <v>745</v>
      </c>
      <c r="G399" s="231" t="s">
        <v>368</v>
      </c>
      <c r="H399" s="232">
        <v>17.300000000000001</v>
      </c>
      <c r="I399" s="233"/>
      <c r="J399" s="234">
        <f>ROUND(I399*H399,2)</f>
        <v>0</v>
      </c>
      <c r="K399" s="230" t="s">
        <v>1</v>
      </c>
      <c r="L399" s="45"/>
      <c r="M399" s="235" t="s">
        <v>1</v>
      </c>
      <c r="N399" s="236" t="s">
        <v>47</v>
      </c>
      <c r="O399" s="92"/>
      <c r="P399" s="237">
        <f>O399*H399</f>
        <v>0</v>
      </c>
      <c r="Q399" s="237">
        <v>0</v>
      </c>
      <c r="R399" s="237">
        <f>Q399*H399</f>
        <v>0</v>
      </c>
      <c r="S399" s="237">
        <v>0</v>
      </c>
      <c r="T399" s="238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9" t="s">
        <v>334</v>
      </c>
      <c r="AT399" s="239" t="s">
        <v>153</v>
      </c>
      <c r="AU399" s="239" t="s">
        <v>91</v>
      </c>
      <c r="AY399" s="18" t="s">
        <v>150</v>
      </c>
      <c r="BE399" s="240">
        <f>IF(N399="základní",J399,0)</f>
        <v>0</v>
      </c>
      <c r="BF399" s="240">
        <f>IF(N399="snížená",J399,0)</f>
        <v>0</v>
      </c>
      <c r="BG399" s="240">
        <f>IF(N399="zákl. přenesená",J399,0)</f>
        <v>0</v>
      </c>
      <c r="BH399" s="240">
        <f>IF(N399="sníž. přenesená",J399,0)</f>
        <v>0</v>
      </c>
      <c r="BI399" s="240">
        <f>IF(N399="nulová",J399,0)</f>
        <v>0</v>
      </c>
      <c r="BJ399" s="18" t="s">
        <v>89</v>
      </c>
      <c r="BK399" s="240">
        <f>ROUND(I399*H399,2)</f>
        <v>0</v>
      </c>
      <c r="BL399" s="18" t="s">
        <v>334</v>
      </c>
      <c r="BM399" s="239" t="s">
        <v>746</v>
      </c>
    </row>
    <row r="400" s="13" customFormat="1">
      <c r="A400" s="13"/>
      <c r="B400" s="253"/>
      <c r="C400" s="254"/>
      <c r="D400" s="241" t="s">
        <v>251</v>
      </c>
      <c r="E400" s="255" t="s">
        <v>1</v>
      </c>
      <c r="F400" s="256" t="s">
        <v>443</v>
      </c>
      <c r="G400" s="254"/>
      <c r="H400" s="255" t="s">
        <v>1</v>
      </c>
      <c r="I400" s="257"/>
      <c r="J400" s="254"/>
      <c r="K400" s="254"/>
      <c r="L400" s="258"/>
      <c r="M400" s="259"/>
      <c r="N400" s="260"/>
      <c r="O400" s="260"/>
      <c r="P400" s="260"/>
      <c r="Q400" s="260"/>
      <c r="R400" s="260"/>
      <c r="S400" s="260"/>
      <c r="T400" s="26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2" t="s">
        <v>251</v>
      </c>
      <c r="AU400" s="262" t="s">
        <v>91</v>
      </c>
      <c r="AV400" s="13" t="s">
        <v>89</v>
      </c>
      <c r="AW400" s="13" t="s">
        <v>37</v>
      </c>
      <c r="AX400" s="13" t="s">
        <v>82</v>
      </c>
      <c r="AY400" s="262" t="s">
        <v>150</v>
      </c>
    </row>
    <row r="401" s="14" customFormat="1">
      <c r="A401" s="14"/>
      <c r="B401" s="263"/>
      <c r="C401" s="264"/>
      <c r="D401" s="241" t="s">
        <v>251</v>
      </c>
      <c r="E401" s="265" t="s">
        <v>1</v>
      </c>
      <c r="F401" s="266" t="s">
        <v>747</v>
      </c>
      <c r="G401" s="264"/>
      <c r="H401" s="267">
        <v>17.300000000000001</v>
      </c>
      <c r="I401" s="268"/>
      <c r="J401" s="264"/>
      <c r="K401" s="264"/>
      <c r="L401" s="269"/>
      <c r="M401" s="270"/>
      <c r="N401" s="271"/>
      <c r="O401" s="271"/>
      <c r="P401" s="271"/>
      <c r="Q401" s="271"/>
      <c r="R401" s="271"/>
      <c r="S401" s="271"/>
      <c r="T401" s="272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3" t="s">
        <v>251</v>
      </c>
      <c r="AU401" s="273" t="s">
        <v>91</v>
      </c>
      <c r="AV401" s="14" t="s">
        <v>91</v>
      </c>
      <c r="AW401" s="14" t="s">
        <v>37</v>
      </c>
      <c r="AX401" s="14" t="s">
        <v>82</v>
      </c>
      <c r="AY401" s="273" t="s">
        <v>150</v>
      </c>
    </row>
    <row r="402" s="15" customFormat="1">
      <c r="A402" s="15"/>
      <c r="B402" s="274"/>
      <c r="C402" s="275"/>
      <c r="D402" s="241" t="s">
        <v>251</v>
      </c>
      <c r="E402" s="276" t="s">
        <v>1</v>
      </c>
      <c r="F402" s="277" t="s">
        <v>255</v>
      </c>
      <c r="G402" s="275"/>
      <c r="H402" s="278">
        <v>17.300000000000001</v>
      </c>
      <c r="I402" s="279"/>
      <c r="J402" s="275"/>
      <c r="K402" s="275"/>
      <c r="L402" s="280"/>
      <c r="M402" s="281"/>
      <c r="N402" s="282"/>
      <c r="O402" s="282"/>
      <c r="P402" s="282"/>
      <c r="Q402" s="282"/>
      <c r="R402" s="282"/>
      <c r="S402" s="282"/>
      <c r="T402" s="283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84" t="s">
        <v>251</v>
      </c>
      <c r="AU402" s="284" t="s">
        <v>91</v>
      </c>
      <c r="AV402" s="15" t="s">
        <v>149</v>
      </c>
      <c r="AW402" s="15" t="s">
        <v>37</v>
      </c>
      <c r="AX402" s="15" t="s">
        <v>89</v>
      </c>
      <c r="AY402" s="284" t="s">
        <v>150</v>
      </c>
    </row>
    <row r="403" s="2" customFormat="1" ht="24.15" customHeight="1">
      <c r="A403" s="39"/>
      <c r="B403" s="40"/>
      <c r="C403" s="228" t="s">
        <v>748</v>
      </c>
      <c r="D403" s="228" t="s">
        <v>153</v>
      </c>
      <c r="E403" s="229" t="s">
        <v>749</v>
      </c>
      <c r="F403" s="230" t="s">
        <v>750</v>
      </c>
      <c r="G403" s="231" t="s">
        <v>292</v>
      </c>
      <c r="H403" s="232">
        <v>1.9079999999999999</v>
      </c>
      <c r="I403" s="233"/>
      <c r="J403" s="234">
        <f>ROUND(I403*H403,2)</f>
        <v>0</v>
      </c>
      <c r="K403" s="230" t="s">
        <v>240</v>
      </c>
      <c r="L403" s="45"/>
      <c r="M403" s="235" t="s">
        <v>1</v>
      </c>
      <c r="N403" s="236" t="s">
        <v>47</v>
      </c>
      <c r="O403" s="92"/>
      <c r="P403" s="237">
        <f>O403*H403</f>
        <v>0</v>
      </c>
      <c r="Q403" s="237">
        <v>0</v>
      </c>
      <c r="R403" s="237">
        <f>Q403*H403</f>
        <v>0</v>
      </c>
      <c r="S403" s="237">
        <v>0</v>
      </c>
      <c r="T403" s="238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9" t="s">
        <v>334</v>
      </c>
      <c r="AT403" s="239" t="s">
        <v>153</v>
      </c>
      <c r="AU403" s="239" t="s">
        <v>91</v>
      </c>
      <c r="AY403" s="18" t="s">
        <v>150</v>
      </c>
      <c r="BE403" s="240">
        <f>IF(N403="základní",J403,0)</f>
        <v>0</v>
      </c>
      <c r="BF403" s="240">
        <f>IF(N403="snížená",J403,0)</f>
        <v>0</v>
      </c>
      <c r="BG403" s="240">
        <f>IF(N403="zákl. přenesená",J403,0)</f>
        <v>0</v>
      </c>
      <c r="BH403" s="240">
        <f>IF(N403="sníž. přenesená",J403,0)</f>
        <v>0</v>
      </c>
      <c r="BI403" s="240">
        <f>IF(N403="nulová",J403,0)</f>
        <v>0</v>
      </c>
      <c r="BJ403" s="18" t="s">
        <v>89</v>
      </c>
      <c r="BK403" s="240">
        <f>ROUND(I403*H403,2)</f>
        <v>0</v>
      </c>
      <c r="BL403" s="18" t="s">
        <v>334</v>
      </c>
      <c r="BM403" s="239" t="s">
        <v>751</v>
      </c>
    </row>
    <row r="404" s="2" customFormat="1">
      <c r="A404" s="39"/>
      <c r="B404" s="40"/>
      <c r="C404" s="41"/>
      <c r="D404" s="241" t="s">
        <v>158</v>
      </c>
      <c r="E404" s="41"/>
      <c r="F404" s="242" t="s">
        <v>752</v>
      </c>
      <c r="G404" s="41"/>
      <c r="H404" s="41"/>
      <c r="I404" s="243"/>
      <c r="J404" s="41"/>
      <c r="K404" s="41"/>
      <c r="L404" s="45"/>
      <c r="M404" s="244"/>
      <c r="N404" s="245"/>
      <c r="O404" s="92"/>
      <c r="P404" s="92"/>
      <c r="Q404" s="92"/>
      <c r="R404" s="92"/>
      <c r="S404" s="92"/>
      <c r="T404" s="93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158</v>
      </c>
      <c r="AU404" s="18" t="s">
        <v>91</v>
      </c>
    </row>
    <row r="405" s="2" customFormat="1">
      <c r="A405" s="39"/>
      <c r="B405" s="40"/>
      <c r="C405" s="41"/>
      <c r="D405" s="251" t="s">
        <v>243</v>
      </c>
      <c r="E405" s="41"/>
      <c r="F405" s="252" t="s">
        <v>753</v>
      </c>
      <c r="G405" s="41"/>
      <c r="H405" s="41"/>
      <c r="I405" s="243"/>
      <c r="J405" s="41"/>
      <c r="K405" s="41"/>
      <c r="L405" s="45"/>
      <c r="M405" s="244"/>
      <c r="N405" s="245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243</v>
      </c>
      <c r="AU405" s="18" t="s">
        <v>91</v>
      </c>
    </row>
    <row r="406" s="12" customFormat="1" ht="22.8" customHeight="1">
      <c r="A406" s="12"/>
      <c r="B406" s="212"/>
      <c r="C406" s="213"/>
      <c r="D406" s="214" t="s">
        <v>81</v>
      </c>
      <c r="E406" s="226" t="s">
        <v>373</v>
      </c>
      <c r="F406" s="226" t="s">
        <v>374</v>
      </c>
      <c r="G406" s="213"/>
      <c r="H406" s="213"/>
      <c r="I406" s="216"/>
      <c r="J406" s="227">
        <f>BK406</f>
        <v>0</v>
      </c>
      <c r="K406" s="213"/>
      <c r="L406" s="218"/>
      <c r="M406" s="219"/>
      <c r="N406" s="220"/>
      <c r="O406" s="220"/>
      <c r="P406" s="221">
        <f>SUM(P407:P461)</f>
        <v>0</v>
      </c>
      <c r="Q406" s="220"/>
      <c r="R406" s="221">
        <f>SUM(R407:R461)</f>
        <v>2.7196369999999996</v>
      </c>
      <c r="S406" s="220"/>
      <c r="T406" s="222">
        <f>SUM(T407:T461)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23" t="s">
        <v>91</v>
      </c>
      <c r="AT406" s="224" t="s">
        <v>81</v>
      </c>
      <c r="AU406" s="224" t="s">
        <v>89</v>
      </c>
      <c r="AY406" s="223" t="s">
        <v>150</v>
      </c>
      <c r="BK406" s="225">
        <f>SUM(BK407:BK461)</f>
        <v>0</v>
      </c>
    </row>
    <row r="407" s="2" customFormat="1" ht="37.8" customHeight="1">
      <c r="A407" s="39"/>
      <c r="B407" s="40"/>
      <c r="C407" s="228" t="s">
        <v>754</v>
      </c>
      <c r="D407" s="228" t="s">
        <v>153</v>
      </c>
      <c r="E407" s="229" t="s">
        <v>755</v>
      </c>
      <c r="F407" s="230" t="s">
        <v>756</v>
      </c>
      <c r="G407" s="231" t="s">
        <v>239</v>
      </c>
      <c r="H407" s="232">
        <v>81.25</v>
      </c>
      <c r="I407" s="233"/>
      <c r="J407" s="234">
        <f>ROUND(I407*H407,2)</f>
        <v>0</v>
      </c>
      <c r="K407" s="230" t="s">
        <v>240</v>
      </c>
      <c r="L407" s="45"/>
      <c r="M407" s="235" t="s">
        <v>1</v>
      </c>
      <c r="N407" s="236" t="s">
        <v>47</v>
      </c>
      <c r="O407" s="92"/>
      <c r="P407" s="237">
        <f>O407*H407</f>
        <v>0</v>
      </c>
      <c r="Q407" s="237">
        <v>0.0061199999999999996</v>
      </c>
      <c r="R407" s="237">
        <f>Q407*H407</f>
        <v>0.49724999999999997</v>
      </c>
      <c r="S407" s="237">
        <v>0</v>
      </c>
      <c r="T407" s="238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9" t="s">
        <v>334</v>
      </c>
      <c r="AT407" s="239" t="s">
        <v>153</v>
      </c>
      <c r="AU407" s="239" t="s">
        <v>91</v>
      </c>
      <c r="AY407" s="18" t="s">
        <v>150</v>
      </c>
      <c r="BE407" s="240">
        <f>IF(N407="základní",J407,0)</f>
        <v>0</v>
      </c>
      <c r="BF407" s="240">
        <f>IF(N407="snížená",J407,0)</f>
        <v>0</v>
      </c>
      <c r="BG407" s="240">
        <f>IF(N407="zákl. přenesená",J407,0)</f>
        <v>0</v>
      </c>
      <c r="BH407" s="240">
        <f>IF(N407="sníž. přenesená",J407,0)</f>
        <v>0</v>
      </c>
      <c r="BI407" s="240">
        <f>IF(N407="nulová",J407,0)</f>
        <v>0</v>
      </c>
      <c r="BJ407" s="18" t="s">
        <v>89</v>
      </c>
      <c r="BK407" s="240">
        <f>ROUND(I407*H407,2)</f>
        <v>0</v>
      </c>
      <c r="BL407" s="18" t="s">
        <v>334</v>
      </c>
      <c r="BM407" s="239" t="s">
        <v>757</v>
      </c>
    </row>
    <row r="408" s="2" customFormat="1">
      <c r="A408" s="39"/>
      <c r="B408" s="40"/>
      <c r="C408" s="41"/>
      <c r="D408" s="241" t="s">
        <v>158</v>
      </c>
      <c r="E408" s="41"/>
      <c r="F408" s="242" t="s">
        <v>758</v>
      </c>
      <c r="G408" s="41"/>
      <c r="H408" s="41"/>
      <c r="I408" s="243"/>
      <c r="J408" s="41"/>
      <c r="K408" s="41"/>
      <c r="L408" s="45"/>
      <c r="M408" s="244"/>
      <c r="N408" s="245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158</v>
      </c>
      <c r="AU408" s="18" t="s">
        <v>91</v>
      </c>
    </row>
    <row r="409" s="2" customFormat="1">
      <c r="A409" s="39"/>
      <c r="B409" s="40"/>
      <c r="C409" s="41"/>
      <c r="D409" s="251" t="s">
        <v>243</v>
      </c>
      <c r="E409" s="41"/>
      <c r="F409" s="252" t="s">
        <v>759</v>
      </c>
      <c r="G409" s="41"/>
      <c r="H409" s="41"/>
      <c r="I409" s="243"/>
      <c r="J409" s="41"/>
      <c r="K409" s="41"/>
      <c r="L409" s="45"/>
      <c r="M409" s="244"/>
      <c r="N409" s="245"/>
      <c r="O409" s="92"/>
      <c r="P409" s="92"/>
      <c r="Q409" s="92"/>
      <c r="R409" s="92"/>
      <c r="S409" s="92"/>
      <c r="T409" s="93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243</v>
      </c>
      <c r="AU409" s="18" t="s">
        <v>91</v>
      </c>
    </row>
    <row r="410" s="13" customFormat="1">
      <c r="A410" s="13"/>
      <c r="B410" s="253"/>
      <c r="C410" s="254"/>
      <c r="D410" s="241" t="s">
        <v>251</v>
      </c>
      <c r="E410" s="255" t="s">
        <v>1</v>
      </c>
      <c r="F410" s="256" t="s">
        <v>443</v>
      </c>
      <c r="G410" s="254"/>
      <c r="H410" s="255" t="s">
        <v>1</v>
      </c>
      <c r="I410" s="257"/>
      <c r="J410" s="254"/>
      <c r="K410" s="254"/>
      <c r="L410" s="258"/>
      <c r="M410" s="259"/>
      <c r="N410" s="260"/>
      <c r="O410" s="260"/>
      <c r="P410" s="260"/>
      <c r="Q410" s="260"/>
      <c r="R410" s="260"/>
      <c r="S410" s="260"/>
      <c r="T410" s="26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2" t="s">
        <v>251</v>
      </c>
      <c r="AU410" s="262" t="s">
        <v>91</v>
      </c>
      <c r="AV410" s="13" t="s">
        <v>89</v>
      </c>
      <c r="AW410" s="13" t="s">
        <v>37</v>
      </c>
      <c r="AX410" s="13" t="s">
        <v>82</v>
      </c>
      <c r="AY410" s="262" t="s">
        <v>150</v>
      </c>
    </row>
    <row r="411" s="13" customFormat="1">
      <c r="A411" s="13"/>
      <c r="B411" s="253"/>
      <c r="C411" s="254"/>
      <c r="D411" s="241" t="s">
        <v>251</v>
      </c>
      <c r="E411" s="255" t="s">
        <v>1</v>
      </c>
      <c r="F411" s="256" t="s">
        <v>466</v>
      </c>
      <c r="G411" s="254"/>
      <c r="H411" s="255" t="s">
        <v>1</v>
      </c>
      <c r="I411" s="257"/>
      <c r="J411" s="254"/>
      <c r="K411" s="254"/>
      <c r="L411" s="258"/>
      <c r="M411" s="259"/>
      <c r="N411" s="260"/>
      <c r="O411" s="260"/>
      <c r="P411" s="260"/>
      <c r="Q411" s="260"/>
      <c r="R411" s="260"/>
      <c r="S411" s="260"/>
      <c r="T411" s="26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2" t="s">
        <v>251</v>
      </c>
      <c r="AU411" s="262" t="s">
        <v>91</v>
      </c>
      <c r="AV411" s="13" t="s">
        <v>89</v>
      </c>
      <c r="AW411" s="13" t="s">
        <v>37</v>
      </c>
      <c r="AX411" s="13" t="s">
        <v>82</v>
      </c>
      <c r="AY411" s="262" t="s">
        <v>150</v>
      </c>
    </row>
    <row r="412" s="14" customFormat="1">
      <c r="A412" s="14"/>
      <c r="B412" s="263"/>
      <c r="C412" s="264"/>
      <c r="D412" s="241" t="s">
        <v>251</v>
      </c>
      <c r="E412" s="265" t="s">
        <v>1</v>
      </c>
      <c r="F412" s="266" t="s">
        <v>619</v>
      </c>
      <c r="G412" s="264"/>
      <c r="H412" s="267">
        <v>56.799999999999997</v>
      </c>
      <c r="I412" s="268"/>
      <c r="J412" s="264"/>
      <c r="K412" s="264"/>
      <c r="L412" s="269"/>
      <c r="M412" s="270"/>
      <c r="N412" s="271"/>
      <c r="O412" s="271"/>
      <c r="P412" s="271"/>
      <c r="Q412" s="271"/>
      <c r="R412" s="271"/>
      <c r="S412" s="271"/>
      <c r="T412" s="27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73" t="s">
        <v>251</v>
      </c>
      <c r="AU412" s="273" t="s">
        <v>91</v>
      </c>
      <c r="AV412" s="14" t="s">
        <v>91</v>
      </c>
      <c r="AW412" s="14" t="s">
        <v>37</v>
      </c>
      <c r="AX412" s="14" t="s">
        <v>82</v>
      </c>
      <c r="AY412" s="273" t="s">
        <v>150</v>
      </c>
    </row>
    <row r="413" s="13" customFormat="1">
      <c r="A413" s="13"/>
      <c r="B413" s="253"/>
      <c r="C413" s="254"/>
      <c r="D413" s="241" t="s">
        <v>251</v>
      </c>
      <c r="E413" s="255" t="s">
        <v>1</v>
      </c>
      <c r="F413" s="256" t="s">
        <v>480</v>
      </c>
      <c r="G413" s="254"/>
      <c r="H413" s="255" t="s">
        <v>1</v>
      </c>
      <c r="I413" s="257"/>
      <c r="J413" s="254"/>
      <c r="K413" s="254"/>
      <c r="L413" s="258"/>
      <c r="M413" s="259"/>
      <c r="N413" s="260"/>
      <c r="O413" s="260"/>
      <c r="P413" s="260"/>
      <c r="Q413" s="260"/>
      <c r="R413" s="260"/>
      <c r="S413" s="260"/>
      <c r="T413" s="26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2" t="s">
        <v>251</v>
      </c>
      <c r="AU413" s="262" t="s">
        <v>91</v>
      </c>
      <c r="AV413" s="13" t="s">
        <v>89</v>
      </c>
      <c r="AW413" s="13" t="s">
        <v>37</v>
      </c>
      <c r="AX413" s="13" t="s">
        <v>82</v>
      </c>
      <c r="AY413" s="262" t="s">
        <v>150</v>
      </c>
    </row>
    <row r="414" s="14" customFormat="1">
      <c r="A414" s="14"/>
      <c r="B414" s="263"/>
      <c r="C414" s="264"/>
      <c r="D414" s="241" t="s">
        <v>251</v>
      </c>
      <c r="E414" s="265" t="s">
        <v>1</v>
      </c>
      <c r="F414" s="266" t="s">
        <v>620</v>
      </c>
      <c r="G414" s="264"/>
      <c r="H414" s="267">
        <v>24.449999999999999</v>
      </c>
      <c r="I414" s="268"/>
      <c r="J414" s="264"/>
      <c r="K414" s="264"/>
      <c r="L414" s="269"/>
      <c r="M414" s="270"/>
      <c r="N414" s="271"/>
      <c r="O414" s="271"/>
      <c r="P414" s="271"/>
      <c r="Q414" s="271"/>
      <c r="R414" s="271"/>
      <c r="S414" s="271"/>
      <c r="T414" s="27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73" t="s">
        <v>251</v>
      </c>
      <c r="AU414" s="273" t="s">
        <v>91</v>
      </c>
      <c r="AV414" s="14" t="s">
        <v>91</v>
      </c>
      <c r="AW414" s="14" t="s">
        <v>37</v>
      </c>
      <c r="AX414" s="14" t="s">
        <v>82</v>
      </c>
      <c r="AY414" s="273" t="s">
        <v>150</v>
      </c>
    </row>
    <row r="415" s="15" customFormat="1">
      <c r="A415" s="15"/>
      <c r="B415" s="274"/>
      <c r="C415" s="275"/>
      <c r="D415" s="241" t="s">
        <v>251</v>
      </c>
      <c r="E415" s="276" t="s">
        <v>1</v>
      </c>
      <c r="F415" s="277" t="s">
        <v>255</v>
      </c>
      <c r="G415" s="275"/>
      <c r="H415" s="278">
        <v>81.25</v>
      </c>
      <c r="I415" s="279"/>
      <c r="J415" s="275"/>
      <c r="K415" s="275"/>
      <c r="L415" s="280"/>
      <c r="M415" s="281"/>
      <c r="N415" s="282"/>
      <c r="O415" s="282"/>
      <c r="P415" s="282"/>
      <c r="Q415" s="282"/>
      <c r="R415" s="282"/>
      <c r="S415" s="282"/>
      <c r="T415" s="283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84" t="s">
        <v>251</v>
      </c>
      <c r="AU415" s="284" t="s">
        <v>91</v>
      </c>
      <c r="AV415" s="15" t="s">
        <v>149</v>
      </c>
      <c r="AW415" s="15" t="s">
        <v>37</v>
      </c>
      <c r="AX415" s="15" t="s">
        <v>89</v>
      </c>
      <c r="AY415" s="284" t="s">
        <v>150</v>
      </c>
    </row>
    <row r="416" s="2" customFormat="1" ht="24.15" customHeight="1">
      <c r="A416" s="39"/>
      <c r="B416" s="40"/>
      <c r="C416" s="289" t="s">
        <v>760</v>
      </c>
      <c r="D416" s="289" t="s">
        <v>468</v>
      </c>
      <c r="E416" s="290" t="s">
        <v>761</v>
      </c>
      <c r="F416" s="291" t="s">
        <v>762</v>
      </c>
      <c r="G416" s="292" t="s">
        <v>239</v>
      </c>
      <c r="H416" s="293">
        <v>85.313000000000002</v>
      </c>
      <c r="I416" s="294"/>
      <c r="J416" s="295">
        <f>ROUND(I416*H416,2)</f>
        <v>0</v>
      </c>
      <c r="K416" s="291" t="s">
        <v>240</v>
      </c>
      <c r="L416" s="296"/>
      <c r="M416" s="297" t="s">
        <v>1</v>
      </c>
      <c r="N416" s="298" t="s">
        <v>47</v>
      </c>
      <c r="O416" s="92"/>
      <c r="P416" s="237">
        <f>O416*H416</f>
        <v>0</v>
      </c>
      <c r="Q416" s="237">
        <v>0.0030000000000000001</v>
      </c>
      <c r="R416" s="237">
        <f>Q416*H416</f>
        <v>0.25593900000000003</v>
      </c>
      <c r="S416" s="237">
        <v>0</v>
      </c>
      <c r="T416" s="238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9" t="s">
        <v>605</v>
      </c>
      <c r="AT416" s="239" t="s">
        <v>468</v>
      </c>
      <c r="AU416" s="239" t="s">
        <v>91</v>
      </c>
      <c r="AY416" s="18" t="s">
        <v>150</v>
      </c>
      <c r="BE416" s="240">
        <f>IF(N416="základní",J416,0)</f>
        <v>0</v>
      </c>
      <c r="BF416" s="240">
        <f>IF(N416="snížená",J416,0)</f>
        <v>0</v>
      </c>
      <c r="BG416" s="240">
        <f>IF(N416="zákl. přenesená",J416,0)</f>
        <v>0</v>
      </c>
      <c r="BH416" s="240">
        <f>IF(N416="sníž. přenesená",J416,0)</f>
        <v>0</v>
      </c>
      <c r="BI416" s="240">
        <f>IF(N416="nulová",J416,0)</f>
        <v>0</v>
      </c>
      <c r="BJ416" s="18" t="s">
        <v>89</v>
      </c>
      <c r="BK416" s="240">
        <f>ROUND(I416*H416,2)</f>
        <v>0</v>
      </c>
      <c r="BL416" s="18" t="s">
        <v>334</v>
      </c>
      <c r="BM416" s="239" t="s">
        <v>763</v>
      </c>
    </row>
    <row r="417" s="2" customFormat="1">
      <c r="A417" s="39"/>
      <c r="B417" s="40"/>
      <c r="C417" s="41"/>
      <c r="D417" s="241" t="s">
        <v>158</v>
      </c>
      <c r="E417" s="41"/>
      <c r="F417" s="242" t="s">
        <v>762</v>
      </c>
      <c r="G417" s="41"/>
      <c r="H417" s="41"/>
      <c r="I417" s="243"/>
      <c r="J417" s="41"/>
      <c r="K417" s="41"/>
      <c r="L417" s="45"/>
      <c r="M417" s="244"/>
      <c r="N417" s="245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158</v>
      </c>
      <c r="AU417" s="18" t="s">
        <v>91</v>
      </c>
    </row>
    <row r="418" s="14" customFormat="1">
      <c r="A418" s="14"/>
      <c r="B418" s="263"/>
      <c r="C418" s="264"/>
      <c r="D418" s="241" t="s">
        <v>251</v>
      </c>
      <c r="E418" s="265" t="s">
        <v>1</v>
      </c>
      <c r="F418" s="266" t="s">
        <v>764</v>
      </c>
      <c r="G418" s="264"/>
      <c r="H418" s="267">
        <v>85.313000000000002</v>
      </c>
      <c r="I418" s="268"/>
      <c r="J418" s="264"/>
      <c r="K418" s="264"/>
      <c r="L418" s="269"/>
      <c r="M418" s="270"/>
      <c r="N418" s="271"/>
      <c r="O418" s="271"/>
      <c r="P418" s="271"/>
      <c r="Q418" s="271"/>
      <c r="R418" s="271"/>
      <c r="S418" s="271"/>
      <c r="T418" s="27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73" t="s">
        <v>251</v>
      </c>
      <c r="AU418" s="273" t="s">
        <v>91</v>
      </c>
      <c r="AV418" s="14" t="s">
        <v>91</v>
      </c>
      <c r="AW418" s="14" t="s">
        <v>37</v>
      </c>
      <c r="AX418" s="14" t="s">
        <v>82</v>
      </c>
      <c r="AY418" s="273" t="s">
        <v>150</v>
      </c>
    </row>
    <row r="419" s="15" customFormat="1">
      <c r="A419" s="15"/>
      <c r="B419" s="274"/>
      <c r="C419" s="275"/>
      <c r="D419" s="241" t="s">
        <v>251</v>
      </c>
      <c r="E419" s="276" t="s">
        <v>1</v>
      </c>
      <c r="F419" s="277" t="s">
        <v>255</v>
      </c>
      <c r="G419" s="275"/>
      <c r="H419" s="278">
        <v>85.313000000000002</v>
      </c>
      <c r="I419" s="279"/>
      <c r="J419" s="275"/>
      <c r="K419" s="275"/>
      <c r="L419" s="280"/>
      <c r="M419" s="281"/>
      <c r="N419" s="282"/>
      <c r="O419" s="282"/>
      <c r="P419" s="282"/>
      <c r="Q419" s="282"/>
      <c r="R419" s="282"/>
      <c r="S419" s="282"/>
      <c r="T419" s="283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84" t="s">
        <v>251</v>
      </c>
      <c r="AU419" s="284" t="s">
        <v>91</v>
      </c>
      <c r="AV419" s="15" t="s">
        <v>149</v>
      </c>
      <c r="AW419" s="15" t="s">
        <v>37</v>
      </c>
      <c r="AX419" s="15" t="s">
        <v>89</v>
      </c>
      <c r="AY419" s="284" t="s">
        <v>150</v>
      </c>
    </row>
    <row r="420" s="2" customFormat="1" ht="37.8" customHeight="1">
      <c r="A420" s="39"/>
      <c r="B420" s="40"/>
      <c r="C420" s="228" t="s">
        <v>765</v>
      </c>
      <c r="D420" s="228" t="s">
        <v>153</v>
      </c>
      <c r="E420" s="229" t="s">
        <v>766</v>
      </c>
      <c r="F420" s="230" t="s">
        <v>767</v>
      </c>
      <c r="G420" s="231" t="s">
        <v>239</v>
      </c>
      <c r="H420" s="232">
        <v>202.80000000000001</v>
      </c>
      <c r="I420" s="233"/>
      <c r="J420" s="234">
        <f>ROUND(I420*H420,2)</f>
        <v>0</v>
      </c>
      <c r="K420" s="230" t="s">
        <v>240</v>
      </c>
      <c r="L420" s="45"/>
      <c r="M420" s="235" t="s">
        <v>1</v>
      </c>
      <c r="N420" s="236" t="s">
        <v>47</v>
      </c>
      <c r="O420" s="92"/>
      <c r="P420" s="237">
        <f>O420*H420</f>
        <v>0</v>
      </c>
      <c r="Q420" s="237">
        <v>0.00024000000000000001</v>
      </c>
      <c r="R420" s="237">
        <f>Q420*H420</f>
        <v>0.048672000000000007</v>
      </c>
      <c r="S420" s="237">
        <v>0</v>
      </c>
      <c r="T420" s="238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9" t="s">
        <v>334</v>
      </c>
      <c r="AT420" s="239" t="s">
        <v>153</v>
      </c>
      <c r="AU420" s="239" t="s">
        <v>91</v>
      </c>
      <c r="AY420" s="18" t="s">
        <v>150</v>
      </c>
      <c r="BE420" s="240">
        <f>IF(N420="základní",J420,0)</f>
        <v>0</v>
      </c>
      <c r="BF420" s="240">
        <f>IF(N420="snížená",J420,0)</f>
        <v>0</v>
      </c>
      <c r="BG420" s="240">
        <f>IF(N420="zákl. přenesená",J420,0)</f>
        <v>0</v>
      </c>
      <c r="BH420" s="240">
        <f>IF(N420="sníž. přenesená",J420,0)</f>
        <v>0</v>
      </c>
      <c r="BI420" s="240">
        <f>IF(N420="nulová",J420,0)</f>
        <v>0</v>
      </c>
      <c r="BJ420" s="18" t="s">
        <v>89</v>
      </c>
      <c r="BK420" s="240">
        <f>ROUND(I420*H420,2)</f>
        <v>0</v>
      </c>
      <c r="BL420" s="18" t="s">
        <v>334</v>
      </c>
      <c r="BM420" s="239" t="s">
        <v>768</v>
      </c>
    </row>
    <row r="421" s="2" customFormat="1">
      <c r="A421" s="39"/>
      <c r="B421" s="40"/>
      <c r="C421" s="41"/>
      <c r="D421" s="241" t="s">
        <v>158</v>
      </c>
      <c r="E421" s="41"/>
      <c r="F421" s="242" t="s">
        <v>769</v>
      </c>
      <c r="G421" s="41"/>
      <c r="H421" s="41"/>
      <c r="I421" s="243"/>
      <c r="J421" s="41"/>
      <c r="K421" s="41"/>
      <c r="L421" s="45"/>
      <c r="M421" s="244"/>
      <c r="N421" s="245"/>
      <c r="O421" s="92"/>
      <c r="P421" s="92"/>
      <c r="Q421" s="92"/>
      <c r="R421" s="92"/>
      <c r="S421" s="92"/>
      <c r="T421" s="93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158</v>
      </c>
      <c r="AU421" s="18" t="s">
        <v>91</v>
      </c>
    </row>
    <row r="422" s="2" customFormat="1">
      <c r="A422" s="39"/>
      <c r="B422" s="40"/>
      <c r="C422" s="41"/>
      <c r="D422" s="251" t="s">
        <v>243</v>
      </c>
      <c r="E422" s="41"/>
      <c r="F422" s="252" t="s">
        <v>770</v>
      </c>
      <c r="G422" s="41"/>
      <c r="H422" s="41"/>
      <c r="I422" s="243"/>
      <c r="J422" s="41"/>
      <c r="K422" s="41"/>
      <c r="L422" s="45"/>
      <c r="M422" s="244"/>
      <c r="N422" s="245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243</v>
      </c>
      <c r="AU422" s="18" t="s">
        <v>91</v>
      </c>
    </row>
    <row r="423" s="13" customFormat="1">
      <c r="A423" s="13"/>
      <c r="B423" s="253"/>
      <c r="C423" s="254"/>
      <c r="D423" s="241" t="s">
        <v>251</v>
      </c>
      <c r="E423" s="255" t="s">
        <v>1</v>
      </c>
      <c r="F423" s="256" t="s">
        <v>443</v>
      </c>
      <c r="G423" s="254"/>
      <c r="H423" s="255" t="s">
        <v>1</v>
      </c>
      <c r="I423" s="257"/>
      <c r="J423" s="254"/>
      <c r="K423" s="254"/>
      <c r="L423" s="258"/>
      <c r="M423" s="259"/>
      <c r="N423" s="260"/>
      <c r="O423" s="260"/>
      <c r="P423" s="260"/>
      <c r="Q423" s="260"/>
      <c r="R423" s="260"/>
      <c r="S423" s="260"/>
      <c r="T423" s="26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2" t="s">
        <v>251</v>
      </c>
      <c r="AU423" s="262" t="s">
        <v>91</v>
      </c>
      <c r="AV423" s="13" t="s">
        <v>89</v>
      </c>
      <c r="AW423" s="13" t="s">
        <v>37</v>
      </c>
      <c r="AX423" s="13" t="s">
        <v>82</v>
      </c>
      <c r="AY423" s="262" t="s">
        <v>150</v>
      </c>
    </row>
    <row r="424" s="13" customFormat="1">
      <c r="A424" s="13"/>
      <c r="B424" s="253"/>
      <c r="C424" s="254"/>
      <c r="D424" s="241" t="s">
        <v>251</v>
      </c>
      <c r="E424" s="255" t="s">
        <v>1</v>
      </c>
      <c r="F424" s="256" t="s">
        <v>466</v>
      </c>
      <c r="G424" s="254"/>
      <c r="H424" s="255" t="s">
        <v>1</v>
      </c>
      <c r="I424" s="257"/>
      <c r="J424" s="254"/>
      <c r="K424" s="254"/>
      <c r="L424" s="258"/>
      <c r="M424" s="259"/>
      <c r="N424" s="260"/>
      <c r="O424" s="260"/>
      <c r="P424" s="260"/>
      <c r="Q424" s="260"/>
      <c r="R424" s="260"/>
      <c r="S424" s="260"/>
      <c r="T424" s="26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62" t="s">
        <v>251</v>
      </c>
      <c r="AU424" s="262" t="s">
        <v>91</v>
      </c>
      <c r="AV424" s="13" t="s">
        <v>89</v>
      </c>
      <c r="AW424" s="13" t="s">
        <v>37</v>
      </c>
      <c r="AX424" s="13" t="s">
        <v>82</v>
      </c>
      <c r="AY424" s="262" t="s">
        <v>150</v>
      </c>
    </row>
    <row r="425" s="14" customFormat="1">
      <c r="A425" s="14"/>
      <c r="B425" s="263"/>
      <c r="C425" s="264"/>
      <c r="D425" s="241" t="s">
        <v>251</v>
      </c>
      <c r="E425" s="265" t="s">
        <v>1</v>
      </c>
      <c r="F425" s="266" t="s">
        <v>467</v>
      </c>
      <c r="G425" s="264"/>
      <c r="H425" s="267">
        <v>202.80000000000001</v>
      </c>
      <c r="I425" s="268"/>
      <c r="J425" s="264"/>
      <c r="K425" s="264"/>
      <c r="L425" s="269"/>
      <c r="M425" s="270"/>
      <c r="N425" s="271"/>
      <c r="O425" s="271"/>
      <c r="P425" s="271"/>
      <c r="Q425" s="271"/>
      <c r="R425" s="271"/>
      <c r="S425" s="271"/>
      <c r="T425" s="272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73" t="s">
        <v>251</v>
      </c>
      <c r="AU425" s="273" t="s">
        <v>91</v>
      </c>
      <c r="AV425" s="14" t="s">
        <v>91</v>
      </c>
      <c r="AW425" s="14" t="s">
        <v>37</v>
      </c>
      <c r="AX425" s="14" t="s">
        <v>82</v>
      </c>
      <c r="AY425" s="273" t="s">
        <v>150</v>
      </c>
    </row>
    <row r="426" s="15" customFormat="1">
      <c r="A426" s="15"/>
      <c r="B426" s="274"/>
      <c r="C426" s="275"/>
      <c r="D426" s="241" t="s">
        <v>251</v>
      </c>
      <c r="E426" s="276" t="s">
        <v>1</v>
      </c>
      <c r="F426" s="277" t="s">
        <v>255</v>
      </c>
      <c r="G426" s="275"/>
      <c r="H426" s="278">
        <v>202.80000000000001</v>
      </c>
      <c r="I426" s="279"/>
      <c r="J426" s="275"/>
      <c r="K426" s="275"/>
      <c r="L426" s="280"/>
      <c r="M426" s="281"/>
      <c r="N426" s="282"/>
      <c r="O426" s="282"/>
      <c r="P426" s="282"/>
      <c r="Q426" s="282"/>
      <c r="R426" s="282"/>
      <c r="S426" s="282"/>
      <c r="T426" s="283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84" t="s">
        <v>251</v>
      </c>
      <c r="AU426" s="284" t="s">
        <v>91</v>
      </c>
      <c r="AV426" s="15" t="s">
        <v>149</v>
      </c>
      <c r="AW426" s="15" t="s">
        <v>37</v>
      </c>
      <c r="AX426" s="15" t="s">
        <v>89</v>
      </c>
      <c r="AY426" s="284" t="s">
        <v>150</v>
      </c>
    </row>
    <row r="427" s="2" customFormat="1" ht="24.15" customHeight="1">
      <c r="A427" s="39"/>
      <c r="B427" s="40"/>
      <c r="C427" s="289" t="s">
        <v>771</v>
      </c>
      <c r="D427" s="289" t="s">
        <v>468</v>
      </c>
      <c r="E427" s="290" t="s">
        <v>772</v>
      </c>
      <c r="F427" s="291" t="s">
        <v>773</v>
      </c>
      <c r="G427" s="292" t="s">
        <v>239</v>
      </c>
      <c r="H427" s="293">
        <v>425.88</v>
      </c>
      <c r="I427" s="294"/>
      <c r="J427" s="295">
        <f>ROUND(I427*H427,2)</f>
        <v>0</v>
      </c>
      <c r="K427" s="291" t="s">
        <v>240</v>
      </c>
      <c r="L427" s="296"/>
      <c r="M427" s="297" t="s">
        <v>1</v>
      </c>
      <c r="N427" s="298" t="s">
        <v>47</v>
      </c>
      <c r="O427" s="92"/>
      <c r="P427" s="237">
        <f>O427*H427</f>
        <v>0</v>
      </c>
      <c r="Q427" s="237">
        <v>0.0025000000000000001</v>
      </c>
      <c r="R427" s="237">
        <f>Q427*H427</f>
        <v>1.0647</v>
      </c>
      <c r="S427" s="237">
        <v>0</v>
      </c>
      <c r="T427" s="238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9" t="s">
        <v>605</v>
      </c>
      <c r="AT427" s="239" t="s">
        <v>468</v>
      </c>
      <c r="AU427" s="239" t="s">
        <v>91</v>
      </c>
      <c r="AY427" s="18" t="s">
        <v>150</v>
      </c>
      <c r="BE427" s="240">
        <f>IF(N427="základní",J427,0)</f>
        <v>0</v>
      </c>
      <c r="BF427" s="240">
        <f>IF(N427="snížená",J427,0)</f>
        <v>0</v>
      </c>
      <c r="BG427" s="240">
        <f>IF(N427="zákl. přenesená",J427,0)</f>
        <v>0</v>
      </c>
      <c r="BH427" s="240">
        <f>IF(N427="sníž. přenesená",J427,0)</f>
        <v>0</v>
      </c>
      <c r="BI427" s="240">
        <f>IF(N427="nulová",J427,0)</f>
        <v>0</v>
      </c>
      <c r="BJ427" s="18" t="s">
        <v>89</v>
      </c>
      <c r="BK427" s="240">
        <f>ROUND(I427*H427,2)</f>
        <v>0</v>
      </c>
      <c r="BL427" s="18" t="s">
        <v>334</v>
      </c>
      <c r="BM427" s="239" t="s">
        <v>774</v>
      </c>
    </row>
    <row r="428" s="2" customFormat="1">
      <c r="A428" s="39"/>
      <c r="B428" s="40"/>
      <c r="C428" s="41"/>
      <c r="D428" s="241" t="s">
        <v>158</v>
      </c>
      <c r="E428" s="41"/>
      <c r="F428" s="242" t="s">
        <v>773</v>
      </c>
      <c r="G428" s="41"/>
      <c r="H428" s="41"/>
      <c r="I428" s="243"/>
      <c r="J428" s="41"/>
      <c r="K428" s="41"/>
      <c r="L428" s="45"/>
      <c r="M428" s="244"/>
      <c r="N428" s="245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158</v>
      </c>
      <c r="AU428" s="18" t="s">
        <v>91</v>
      </c>
    </row>
    <row r="429" s="14" customFormat="1">
      <c r="A429" s="14"/>
      <c r="B429" s="263"/>
      <c r="C429" s="264"/>
      <c r="D429" s="241" t="s">
        <v>251</v>
      </c>
      <c r="E429" s="265" t="s">
        <v>1</v>
      </c>
      <c r="F429" s="266" t="s">
        <v>775</v>
      </c>
      <c r="G429" s="264"/>
      <c r="H429" s="267">
        <v>425.88</v>
      </c>
      <c r="I429" s="268"/>
      <c r="J429" s="264"/>
      <c r="K429" s="264"/>
      <c r="L429" s="269"/>
      <c r="M429" s="270"/>
      <c r="N429" s="271"/>
      <c r="O429" s="271"/>
      <c r="P429" s="271"/>
      <c r="Q429" s="271"/>
      <c r="R429" s="271"/>
      <c r="S429" s="271"/>
      <c r="T429" s="27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73" t="s">
        <v>251</v>
      </c>
      <c r="AU429" s="273" t="s">
        <v>91</v>
      </c>
      <c r="AV429" s="14" t="s">
        <v>91</v>
      </c>
      <c r="AW429" s="14" t="s">
        <v>37</v>
      </c>
      <c r="AX429" s="14" t="s">
        <v>82</v>
      </c>
      <c r="AY429" s="273" t="s">
        <v>150</v>
      </c>
    </row>
    <row r="430" s="15" customFormat="1">
      <c r="A430" s="15"/>
      <c r="B430" s="274"/>
      <c r="C430" s="275"/>
      <c r="D430" s="241" t="s">
        <v>251</v>
      </c>
      <c r="E430" s="276" t="s">
        <v>1</v>
      </c>
      <c r="F430" s="277" t="s">
        <v>255</v>
      </c>
      <c r="G430" s="275"/>
      <c r="H430" s="278">
        <v>425.88</v>
      </c>
      <c r="I430" s="279"/>
      <c r="J430" s="275"/>
      <c r="K430" s="275"/>
      <c r="L430" s="280"/>
      <c r="M430" s="281"/>
      <c r="N430" s="282"/>
      <c r="O430" s="282"/>
      <c r="P430" s="282"/>
      <c r="Q430" s="282"/>
      <c r="R430" s="282"/>
      <c r="S430" s="282"/>
      <c r="T430" s="283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84" t="s">
        <v>251</v>
      </c>
      <c r="AU430" s="284" t="s">
        <v>91</v>
      </c>
      <c r="AV430" s="15" t="s">
        <v>149</v>
      </c>
      <c r="AW430" s="15" t="s">
        <v>37</v>
      </c>
      <c r="AX430" s="15" t="s">
        <v>89</v>
      </c>
      <c r="AY430" s="284" t="s">
        <v>150</v>
      </c>
    </row>
    <row r="431" s="2" customFormat="1" ht="33" customHeight="1">
      <c r="A431" s="39"/>
      <c r="B431" s="40"/>
      <c r="C431" s="228" t="s">
        <v>776</v>
      </c>
      <c r="D431" s="228" t="s">
        <v>153</v>
      </c>
      <c r="E431" s="229" t="s">
        <v>777</v>
      </c>
      <c r="F431" s="230" t="s">
        <v>778</v>
      </c>
      <c r="G431" s="231" t="s">
        <v>239</v>
      </c>
      <c r="H431" s="232">
        <v>202.80000000000001</v>
      </c>
      <c r="I431" s="233"/>
      <c r="J431" s="234">
        <f>ROUND(I431*H431,2)</f>
        <v>0</v>
      </c>
      <c r="K431" s="230" t="s">
        <v>240</v>
      </c>
      <c r="L431" s="45"/>
      <c r="M431" s="235" t="s">
        <v>1</v>
      </c>
      <c r="N431" s="236" t="s">
        <v>47</v>
      </c>
      <c r="O431" s="92"/>
      <c r="P431" s="237">
        <f>O431*H431</f>
        <v>0</v>
      </c>
      <c r="Q431" s="237">
        <v>0.00012</v>
      </c>
      <c r="R431" s="237">
        <f>Q431*H431</f>
        <v>0.024336000000000003</v>
      </c>
      <c r="S431" s="237">
        <v>0</v>
      </c>
      <c r="T431" s="238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9" t="s">
        <v>334</v>
      </c>
      <c r="AT431" s="239" t="s">
        <v>153</v>
      </c>
      <c r="AU431" s="239" t="s">
        <v>91</v>
      </c>
      <c r="AY431" s="18" t="s">
        <v>150</v>
      </c>
      <c r="BE431" s="240">
        <f>IF(N431="základní",J431,0)</f>
        <v>0</v>
      </c>
      <c r="BF431" s="240">
        <f>IF(N431="snížená",J431,0)</f>
        <v>0</v>
      </c>
      <c r="BG431" s="240">
        <f>IF(N431="zákl. přenesená",J431,0)</f>
        <v>0</v>
      </c>
      <c r="BH431" s="240">
        <f>IF(N431="sníž. přenesená",J431,0)</f>
        <v>0</v>
      </c>
      <c r="BI431" s="240">
        <f>IF(N431="nulová",J431,0)</f>
        <v>0</v>
      </c>
      <c r="BJ431" s="18" t="s">
        <v>89</v>
      </c>
      <c r="BK431" s="240">
        <f>ROUND(I431*H431,2)</f>
        <v>0</v>
      </c>
      <c r="BL431" s="18" t="s">
        <v>334</v>
      </c>
      <c r="BM431" s="239" t="s">
        <v>779</v>
      </c>
    </row>
    <row r="432" s="2" customFormat="1">
      <c r="A432" s="39"/>
      <c r="B432" s="40"/>
      <c r="C432" s="41"/>
      <c r="D432" s="241" t="s">
        <v>158</v>
      </c>
      <c r="E432" s="41"/>
      <c r="F432" s="242" t="s">
        <v>780</v>
      </c>
      <c r="G432" s="41"/>
      <c r="H432" s="41"/>
      <c r="I432" s="243"/>
      <c r="J432" s="41"/>
      <c r="K432" s="41"/>
      <c r="L432" s="45"/>
      <c r="M432" s="244"/>
      <c r="N432" s="245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158</v>
      </c>
      <c r="AU432" s="18" t="s">
        <v>91</v>
      </c>
    </row>
    <row r="433" s="2" customFormat="1">
      <c r="A433" s="39"/>
      <c r="B433" s="40"/>
      <c r="C433" s="41"/>
      <c r="D433" s="251" t="s">
        <v>243</v>
      </c>
      <c r="E433" s="41"/>
      <c r="F433" s="252" t="s">
        <v>781</v>
      </c>
      <c r="G433" s="41"/>
      <c r="H433" s="41"/>
      <c r="I433" s="243"/>
      <c r="J433" s="41"/>
      <c r="K433" s="41"/>
      <c r="L433" s="45"/>
      <c r="M433" s="244"/>
      <c r="N433" s="245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243</v>
      </c>
      <c r="AU433" s="18" t="s">
        <v>91</v>
      </c>
    </row>
    <row r="434" s="13" customFormat="1">
      <c r="A434" s="13"/>
      <c r="B434" s="253"/>
      <c r="C434" s="254"/>
      <c r="D434" s="241" t="s">
        <v>251</v>
      </c>
      <c r="E434" s="255" t="s">
        <v>1</v>
      </c>
      <c r="F434" s="256" t="s">
        <v>443</v>
      </c>
      <c r="G434" s="254"/>
      <c r="H434" s="255" t="s">
        <v>1</v>
      </c>
      <c r="I434" s="257"/>
      <c r="J434" s="254"/>
      <c r="K434" s="254"/>
      <c r="L434" s="258"/>
      <c r="M434" s="259"/>
      <c r="N434" s="260"/>
      <c r="O434" s="260"/>
      <c r="P434" s="260"/>
      <c r="Q434" s="260"/>
      <c r="R434" s="260"/>
      <c r="S434" s="260"/>
      <c r="T434" s="26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2" t="s">
        <v>251</v>
      </c>
      <c r="AU434" s="262" t="s">
        <v>91</v>
      </c>
      <c r="AV434" s="13" t="s">
        <v>89</v>
      </c>
      <c r="AW434" s="13" t="s">
        <v>37</v>
      </c>
      <c r="AX434" s="13" t="s">
        <v>82</v>
      </c>
      <c r="AY434" s="262" t="s">
        <v>150</v>
      </c>
    </row>
    <row r="435" s="13" customFormat="1">
      <c r="A435" s="13"/>
      <c r="B435" s="253"/>
      <c r="C435" s="254"/>
      <c r="D435" s="241" t="s">
        <v>251</v>
      </c>
      <c r="E435" s="255" t="s">
        <v>1</v>
      </c>
      <c r="F435" s="256" t="s">
        <v>466</v>
      </c>
      <c r="G435" s="254"/>
      <c r="H435" s="255" t="s">
        <v>1</v>
      </c>
      <c r="I435" s="257"/>
      <c r="J435" s="254"/>
      <c r="K435" s="254"/>
      <c r="L435" s="258"/>
      <c r="M435" s="259"/>
      <c r="N435" s="260"/>
      <c r="O435" s="260"/>
      <c r="P435" s="260"/>
      <c r="Q435" s="260"/>
      <c r="R435" s="260"/>
      <c r="S435" s="260"/>
      <c r="T435" s="26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62" t="s">
        <v>251</v>
      </c>
      <c r="AU435" s="262" t="s">
        <v>91</v>
      </c>
      <c r="AV435" s="13" t="s">
        <v>89</v>
      </c>
      <c r="AW435" s="13" t="s">
        <v>37</v>
      </c>
      <c r="AX435" s="13" t="s">
        <v>82</v>
      </c>
      <c r="AY435" s="262" t="s">
        <v>150</v>
      </c>
    </row>
    <row r="436" s="14" customFormat="1">
      <c r="A436" s="14"/>
      <c r="B436" s="263"/>
      <c r="C436" s="264"/>
      <c r="D436" s="241" t="s">
        <v>251</v>
      </c>
      <c r="E436" s="265" t="s">
        <v>1</v>
      </c>
      <c r="F436" s="266" t="s">
        <v>467</v>
      </c>
      <c r="G436" s="264"/>
      <c r="H436" s="267">
        <v>202.80000000000001</v>
      </c>
      <c r="I436" s="268"/>
      <c r="J436" s="264"/>
      <c r="K436" s="264"/>
      <c r="L436" s="269"/>
      <c r="M436" s="270"/>
      <c r="N436" s="271"/>
      <c r="O436" s="271"/>
      <c r="P436" s="271"/>
      <c r="Q436" s="271"/>
      <c r="R436" s="271"/>
      <c r="S436" s="271"/>
      <c r="T436" s="272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73" t="s">
        <v>251</v>
      </c>
      <c r="AU436" s="273" t="s">
        <v>91</v>
      </c>
      <c r="AV436" s="14" t="s">
        <v>91</v>
      </c>
      <c r="AW436" s="14" t="s">
        <v>37</v>
      </c>
      <c r="AX436" s="14" t="s">
        <v>82</v>
      </c>
      <c r="AY436" s="273" t="s">
        <v>150</v>
      </c>
    </row>
    <row r="437" s="15" customFormat="1">
      <c r="A437" s="15"/>
      <c r="B437" s="274"/>
      <c r="C437" s="275"/>
      <c r="D437" s="241" t="s">
        <v>251</v>
      </c>
      <c r="E437" s="276" t="s">
        <v>1</v>
      </c>
      <c r="F437" s="277" t="s">
        <v>255</v>
      </c>
      <c r="G437" s="275"/>
      <c r="H437" s="278">
        <v>202.80000000000001</v>
      </c>
      <c r="I437" s="279"/>
      <c r="J437" s="275"/>
      <c r="K437" s="275"/>
      <c r="L437" s="280"/>
      <c r="M437" s="281"/>
      <c r="N437" s="282"/>
      <c r="O437" s="282"/>
      <c r="P437" s="282"/>
      <c r="Q437" s="282"/>
      <c r="R437" s="282"/>
      <c r="S437" s="282"/>
      <c r="T437" s="283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84" t="s">
        <v>251</v>
      </c>
      <c r="AU437" s="284" t="s">
        <v>91</v>
      </c>
      <c r="AV437" s="15" t="s">
        <v>149</v>
      </c>
      <c r="AW437" s="15" t="s">
        <v>37</v>
      </c>
      <c r="AX437" s="15" t="s">
        <v>89</v>
      </c>
      <c r="AY437" s="284" t="s">
        <v>150</v>
      </c>
    </row>
    <row r="438" s="2" customFormat="1" ht="16.5" customHeight="1">
      <c r="A438" s="39"/>
      <c r="B438" s="40"/>
      <c r="C438" s="289" t="s">
        <v>782</v>
      </c>
      <c r="D438" s="289" t="s">
        <v>468</v>
      </c>
      <c r="E438" s="290" t="s">
        <v>783</v>
      </c>
      <c r="F438" s="291" t="s">
        <v>784</v>
      </c>
      <c r="G438" s="292" t="s">
        <v>266</v>
      </c>
      <c r="H438" s="293">
        <v>38.329000000000001</v>
      </c>
      <c r="I438" s="294"/>
      <c r="J438" s="295">
        <f>ROUND(I438*H438,2)</f>
        <v>0</v>
      </c>
      <c r="K438" s="291" t="s">
        <v>240</v>
      </c>
      <c r="L438" s="296"/>
      <c r="M438" s="297" t="s">
        <v>1</v>
      </c>
      <c r="N438" s="298" t="s">
        <v>47</v>
      </c>
      <c r="O438" s="92"/>
      <c r="P438" s="237">
        <f>O438*H438</f>
        <v>0</v>
      </c>
      <c r="Q438" s="237">
        <v>0.02</v>
      </c>
      <c r="R438" s="237">
        <f>Q438*H438</f>
        <v>0.76658000000000004</v>
      </c>
      <c r="S438" s="237">
        <v>0</v>
      </c>
      <c r="T438" s="238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9" t="s">
        <v>605</v>
      </c>
      <c r="AT438" s="239" t="s">
        <v>468</v>
      </c>
      <c r="AU438" s="239" t="s">
        <v>91</v>
      </c>
      <c r="AY438" s="18" t="s">
        <v>150</v>
      </c>
      <c r="BE438" s="240">
        <f>IF(N438="základní",J438,0)</f>
        <v>0</v>
      </c>
      <c r="BF438" s="240">
        <f>IF(N438="snížená",J438,0)</f>
        <v>0</v>
      </c>
      <c r="BG438" s="240">
        <f>IF(N438="zákl. přenesená",J438,0)</f>
        <v>0</v>
      </c>
      <c r="BH438" s="240">
        <f>IF(N438="sníž. přenesená",J438,0)</f>
        <v>0</v>
      </c>
      <c r="BI438" s="240">
        <f>IF(N438="nulová",J438,0)</f>
        <v>0</v>
      </c>
      <c r="BJ438" s="18" t="s">
        <v>89</v>
      </c>
      <c r="BK438" s="240">
        <f>ROUND(I438*H438,2)</f>
        <v>0</v>
      </c>
      <c r="BL438" s="18" t="s">
        <v>334</v>
      </c>
      <c r="BM438" s="239" t="s">
        <v>785</v>
      </c>
    </row>
    <row r="439" s="2" customFormat="1">
      <c r="A439" s="39"/>
      <c r="B439" s="40"/>
      <c r="C439" s="41"/>
      <c r="D439" s="241" t="s">
        <v>158</v>
      </c>
      <c r="E439" s="41"/>
      <c r="F439" s="242" t="s">
        <v>784</v>
      </c>
      <c r="G439" s="41"/>
      <c r="H439" s="41"/>
      <c r="I439" s="243"/>
      <c r="J439" s="41"/>
      <c r="K439" s="41"/>
      <c r="L439" s="45"/>
      <c r="M439" s="244"/>
      <c r="N439" s="245"/>
      <c r="O439" s="92"/>
      <c r="P439" s="92"/>
      <c r="Q439" s="92"/>
      <c r="R439" s="92"/>
      <c r="S439" s="92"/>
      <c r="T439" s="93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158</v>
      </c>
      <c r="AU439" s="18" t="s">
        <v>91</v>
      </c>
    </row>
    <row r="440" s="14" customFormat="1">
      <c r="A440" s="14"/>
      <c r="B440" s="263"/>
      <c r="C440" s="264"/>
      <c r="D440" s="241" t="s">
        <v>251</v>
      </c>
      <c r="E440" s="265" t="s">
        <v>1</v>
      </c>
      <c r="F440" s="266" t="s">
        <v>786</v>
      </c>
      <c r="G440" s="264"/>
      <c r="H440" s="267">
        <v>36.503999999999998</v>
      </c>
      <c r="I440" s="268"/>
      <c r="J440" s="264"/>
      <c r="K440" s="264"/>
      <c r="L440" s="269"/>
      <c r="M440" s="270"/>
      <c r="N440" s="271"/>
      <c r="O440" s="271"/>
      <c r="P440" s="271"/>
      <c r="Q440" s="271"/>
      <c r="R440" s="271"/>
      <c r="S440" s="271"/>
      <c r="T440" s="27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73" t="s">
        <v>251</v>
      </c>
      <c r="AU440" s="273" t="s">
        <v>91</v>
      </c>
      <c r="AV440" s="14" t="s">
        <v>91</v>
      </c>
      <c r="AW440" s="14" t="s">
        <v>37</v>
      </c>
      <c r="AX440" s="14" t="s">
        <v>82</v>
      </c>
      <c r="AY440" s="273" t="s">
        <v>150</v>
      </c>
    </row>
    <row r="441" s="14" customFormat="1">
      <c r="A441" s="14"/>
      <c r="B441" s="263"/>
      <c r="C441" s="264"/>
      <c r="D441" s="241" t="s">
        <v>251</v>
      </c>
      <c r="E441" s="265" t="s">
        <v>1</v>
      </c>
      <c r="F441" s="266" t="s">
        <v>787</v>
      </c>
      <c r="G441" s="264"/>
      <c r="H441" s="267">
        <v>1.825</v>
      </c>
      <c r="I441" s="268"/>
      <c r="J441" s="264"/>
      <c r="K441" s="264"/>
      <c r="L441" s="269"/>
      <c r="M441" s="270"/>
      <c r="N441" s="271"/>
      <c r="O441" s="271"/>
      <c r="P441" s="271"/>
      <c r="Q441" s="271"/>
      <c r="R441" s="271"/>
      <c r="S441" s="271"/>
      <c r="T441" s="27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73" t="s">
        <v>251</v>
      </c>
      <c r="AU441" s="273" t="s">
        <v>91</v>
      </c>
      <c r="AV441" s="14" t="s">
        <v>91</v>
      </c>
      <c r="AW441" s="14" t="s">
        <v>37</v>
      </c>
      <c r="AX441" s="14" t="s">
        <v>82</v>
      </c>
      <c r="AY441" s="273" t="s">
        <v>150</v>
      </c>
    </row>
    <row r="442" s="15" customFormat="1">
      <c r="A442" s="15"/>
      <c r="B442" s="274"/>
      <c r="C442" s="275"/>
      <c r="D442" s="241" t="s">
        <v>251</v>
      </c>
      <c r="E442" s="276" t="s">
        <v>1</v>
      </c>
      <c r="F442" s="277" t="s">
        <v>255</v>
      </c>
      <c r="G442" s="275"/>
      <c r="H442" s="278">
        <v>38.329000000000001</v>
      </c>
      <c r="I442" s="279"/>
      <c r="J442" s="275"/>
      <c r="K442" s="275"/>
      <c r="L442" s="280"/>
      <c r="M442" s="281"/>
      <c r="N442" s="282"/>
      <c r="O442" s="282"/>
      <c r="P442" s="282"/>
      <c r="Q442" s="282"/>
      <c r="R442" s="282"/>
      <c r="S442" s="282"/>
      <c r="T442" s="283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84" t="s">
        <v>251</v>
      </c>
      <c r="AU442" s="284" t="s">
        <v>91</v>
      </c>
      <c r="AV442" s="15" t="s">
        <v>149</v>
      </c>
      <c r="AW442" s="15" t="s">
        <v>37</v>
      </c>
      <c r="AX442" s="15" t="s">
        <v>89</v>
      </c>
      <c r="AY442" s="284" t="s">
        <v>150</v>
      </c>
    </row>
    <row r="443" s="2" customFormat="1" ht="33" customHeight="1">
      <c r="A443" s="39"/>
      <c r="B443" s="40"/>
      <c r="C443" s="228" t="s">
        <v>788</v>
      </c>
      <c r="D443" s="228" t="s">
        <v>153</v>
      </c>
      <c r="E443" s="229" t="s">
        <v>789</v>
      </c>
      <c r="F443" s="230" t="s">
        <v>790</v>
      </c>
      <c r="G443" s="231" t="s">
        <v>368</v>
      </c>
      <c r="H443" s="232">
        <v>76.099999999999994</v>
      </c>
      <c r="I443" s="233"/>
      <c r="J443" s="234">
        <f>ROUND(I443*H443,2)</f>
        <v>0</v>
      </c>
      <c r="K443" s="230" t="s">
        <v>240</v>
      </c>
      <c r="L443" s="45"/>
      <c r="M443" s="235" t="s">
        <v>1</v>
      </c>
      <c r="N443" s="236" t="s">
        <v>47</v>
      </c>
      <c r="O443" s="92"/>
      <c r="P443" s="237">
        <f>O443*H443</f>
        <v>0</v>
      </c>
      <c r="Q443" s="237">
        <v>0.00010000000000000001</v>
      </c>
      <c r="R443" s="237">
        <f>Q443*H443</f>
        <v>0.0076099999999999996</v>
      </c>
      <c r="S443" s="237">
        <v>0</v>
      </c>
      <c r="T443" s="238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9" t="s">
        <v>334</v>
      </c>
      <c r="AT443" s="239" t="s">
        <v>153</v>
      </c>
      <c r="AU443" s="239" t="s">
        <v>91</v>
      </c>
      <c r="AY443" s="18" t="s">
        <v>150</v>
      </c>
      <c r="BE443" s="240">
        <f>IF(N443="základní",J443,0)</f>
        <v>0</v>
      </c>
      <c r="BF443" s="240">
        <f>IF(N443="snížená",J443,0)</f>
        <v>0</v>
      </c>
      <c r="BG443" s="240">
        <f>IF(N443="zákl. přenesená",J443,0)</f>
        <v>0</v>
      </c>
      <c r="BH443" s="240">
        <f>IF(N443="sníž. přenesená",J443,0)</f>
        <v>0</v>
      </c>
      <c r="BI443" s="240">
        <f>IF(N443="nulová",J443,0)</f>
        <v>0</v>
      </c>
      <c r="BJ443" s="18" t="s">
        <v>89</v>
      </c>
      <c r="BK443" s="240">
        <f>ROUND(I443*H443,2)</f>
        <v>0</v>
      </c>
      <c r="BL443" s="18" t="s">
        <v>334</v>
      </c>
      <c r="BM443" s="239" t="s">
        <v>791</v>
      </c>
    </row>
    <row r="444" s="2" customFormat="1">
      <c r="A444" s="39"/>
      <c r="B444" s="40"/>
      <c r="C444" s="41"/>
      <c r="D444" s="241" t="s">
        <v>158</v>
      </c>
      <c r="E444" s="41"/>
      <c r="F444" s="242" t="s">
        <v>792</v>
      </c>
      <c r="G444" s="41"/>
      <c r="H444" s="41"/>
      <c r="I444" s="243"/>
      <c r="J444" s="41"/>
      <c r="K444" s="41"/>
      <c r="L444" s="45"/>
      <c r="M444" s="244"/>
      <c r="N444" s="245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158</v>
      </c>
      <c r="AU444" s="18" t="s">
        <v>91</v>
      </c>
    </row>
    <row r="445" s="2" customFormat="1">
      <c r="A445" s="39"/>
      <c r="B445" s="40"/>
      <c r="C445" s="41"/>
      <c r="D445" s="251" t="s">
        <v>243</v>
      </c>
      <c r="E445" s="41"/>
      <c r="F445" s="252" t="s">
        <v>793</v>
      </c>
      <c r="G445" s="41"/>
      <c r="H445" s="41"/>
      <c r="I445" s="243"/>
      <c r="J445" s="41"/>
      <c r="K445" s="41"/>
      <c r="L445" s="45"/>
      <c r="M445" s="244"/>
      <c r="N445" s="245"/>
      <c r="O445" s="92"/>
      <c r="P445" s="92"/>
      <c r="Q445" s="92"/>
      <c r="R445" s="92"/>
      <c r="S445" s="92"/>
      <c r="T445" s="93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243</v>
      </c>
      <c r="AU445" s="18" t="s">
        <v>91</v>
      </c>
    </row>
    <row r="446" s="13" customFormat="1">
      <c r="A446" s="13"/>
      <c r="B446" s="253"/>
      <c r="C446" s="254"/>
      <c r="D446" s="241" t="s">
        <v>251</v>
      </c>
      <c r="E446" s="255" t="s">
        <v>1</v>
      </c>
      <c r="F446" s="256" t="s">
        <v>443</v>
      </c>
      <c r="G446" s="254"/>
      <c r="H446" s="255" t="s">
        <v>1</v>
      </c>
      <c r="I446" s="257"/>
      <c r="J446" s="254"/>
      <c r="K446" s="254"/>
      <c r="L446" s="258"/>
      <c r="M446" s="259"/>
      <c r="N446" s="260"/>
      <c r="O446" s="260"/>
      <c r="P446" s="260"/>
      <c r="Q446" s="260"/>
      <c r="R446" s="260"/>
      <c r="S446" s="260"/>
      <c r="T446" s="26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2" t="s">
        <v>251</v>
      </c>
      <c r="AU446" s="262" t="s">
        <v>91</v>
      </c>
      <c r="AV446" s="13" t="s">
        <v>89</v>
      </c>
      <c r="AW446" s="13" t="s">
        <v>37</v>
      </c>
      <c r="AX446" s="13" t="s">
        <v>82</v>
      </c>
      <c r="AY446" s="262" t="s">
        <v>150</v>
      </c>
    </row>
    <row r="447" s="14" customFormat="1">
      <c r="A447" s="14"/>
      <c r="B447" s="263"/>
      <c r="C447" s="264"/>
      <c r="D447" s="241" t="s">
        <v>251</v>
      </c>
      <c r="E447" s="265" t="s">
        <v>1</v>
      </c>
      <c r="F447" s="266" t="s">
        <v>415</v>
      </c>
      <c r="G447" s="264"/>
      <c r="H447" s="267">
        <v>59.799999999999997</v>
      </c>
      <c r="I447" s="268"/>
      <c r="J447" s="264"/>
      <c r="K447" s="264"/>
      <c r="L447" s="269"/>
      <c r="M447" s="270"/>
      <c r="N447" s="271"/>
      <c r="O447" s="271"/>
      <c r="P447" s="271"/>
      <c r="Q447" s="271"/>
      <c r="R447" s="271"/>
      <c r="S447" s="271"/>
      <c r="T447" s="27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73" t="s">
        <v>251</v>
      </c>
      <c r="AU447" s="273" t="s">
        <v>91</v>
      </c>
      <c r="AV447" s="14" t="s">
        <v>91</v>
      </c>
      <c r="AW447" s="14" t="s">
        <v>37</v>
      </c>
      <c r="AX447" s="14" t="s">
        <v>82</v>
      </c>
      <c r="AY447" s="273" t="s">
        <v>150</v>
      </c>
    </row>
    <row r="448" s="13" customFormat="1">
      <c r="A448" s="13"/>
      <c r="B448" s="253"/>
      <c r="C448" s="254"/>
      <c r="D448" s="241" t="s">
        <v>251</v>
      </c>
      <c r="E448" s="255" t="s">
        <v>1</v>
      </c>
      <c r="F448" s="256" t="s">
        <v>480</v>
      </c>
      <c r="G448" s="254"/>
      <c r="H448" s="255" t="s">
        <v>1</v>
      </c>
      <c r="I448" s="257"/>
      <c r="J448" s="254"/>
      <c r="K448" s="254"/>
      <c r="L448" s="258"/>
      <c r="M448" s="259"/>
      <c r="N448" s="260"/>
      <c r="O448" s="260"/>
      <c r="P448" s="260"/>
      <c r="Q448" s="260"/>
      <c r="R448" s="260"/>
      <c r="S448" s="260"/>
      <c r="T448" s="26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2" t="s">
        <v>251</v>
      </c>
      <c r="AU448" s="262" t="s">
        <v>91</v>
      </c>
      <c r="AV448" s="13" t="s">
        <v>89</v>
      </c>
      <c r="AW448" s="13" t="s">
        <v>37</v>
      </c>
      <c r="AX448" s="13" t="s">
        <v>82</v>
      </c>
      <c r="AY448" s="262" t="s">
        <v>150</v>
      </c>
    </row>
    <row r="449" s="14" customFormat="1">
      <c r="A449" s="14"/>
      <c r="B449" s="263"/>
      <c r="C449" s="264"/>
      <c r="D449" s="241" t="s">
        <v>251</v>
      </c>
      <c r="E449" s="265" t="s">
        <v>1</v>
      </c>
      <c r="F449" s="266" t="s">
        <v>794</v>
      </c>
      <c r="G449" s="264"/>
      <c r="H449" s="267">
        <v>16.300000000000001</v>
      </c>
      <c r="I449" s="268"/>
      <c r="J449" s="264"/>
      <c r="K449" s="264"/>
      <c r="L449" s="269"/>
      <c r="M449" s="270"/>
      <c r="N449" s="271"/>
      <c r="O449" s="271"/>
      <c r="P449" s="271"/>
      <c r="Q449" s="271"/>
      <c r="R449" s="271"/>
      <c r="S449" s="271"/>
      <c r="T449" s="27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73" t="s">
        <v>251</v>
      </c>
      <c r="AU449" s="273" t="s">
        <v>91</v>
      </c>
      <c r="AV449" s="14" t="s">
        <v>91</v>
      </c>
      <c r="AW449" s="14" t="s">
        <v>37</v>
      </c>
      <c r="AX449" s="14" t="s">
        <v>82</v>
      </c>
      <c r="AY449" s="273" t="s">
        <v>150</v>
      </c>
    </row>
    <row r="450" s="15" customFormat="1">
      <c r="A450" s="15"/>
      <c r="B450" s="274"/>
      <c r="C450" s="275"/>
      <c r="D450" s="241" t="s">
        <v>251</v>
      </c>
      <c r="E450" s="276" t="s">
        <v>1</v>
      </c>
      <c r="F450" s="277" t="s">
        <v>255</v>
      </c>
      <c r="G450" s="275"/>
      <c r="H450" s="278">
        <v>76.099999999999994</v>
      </c>
      <c r="I450" s="279"/>
      <c r="J450" s="275"/>
      <c r="K450" s="275"/>
      <c r="L450" s="280"/>
      <c r="M450" s="281"/>
      <c r="N450" s="282"/>
      <c r="O450" s="282"/>
      <c r="P450" s="282"/>
      <c r="Q450" s="282"/>
      <c r="R450" s="282"/>
      <c r="S450" s="282"/>
      <c r="T450" s="283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84" t="s">
        <v>251</v>
      </c>
      <c r="AU450" s="284" t="s">
        <v>91</v>
      </c>
      <c r="AV450" s="15" t="s">
        <v>149</v>
      </c>
      <c r="AW450" s="15" t="s">
        <v>37</v>
      </c>
      <c r="AX450" s="15" t="s">
        <v>89</v>
      </c>
      <c r="AY450" s="284" t="s">
        <v>150</v>
      </c>
    </row>
    <row r="451" s="2" customFormat="1" ht="16.5" customHeight="1">
      <c r="A451" s="39"/>
      <c r="B451" s="40"/>
      <c r="C451" s="289" t="s">
        <v>795</v>
      </c>
      <c r="D451" s="289" t="s">
        <v>468</v>
      </c>
      <c r="E451" s="290" t="s">
        <v>796</v>
      </c>
      <c r="F451" s="291" t="s">
        <v>797</v>
      </c>
      <c r="G451" s="292" t="s">
        <v>266</v>
      </c>
      <c r="H451" s="293">
        <v>2.1819999999999999</v>
      </c>
      <c r="I451" s="294"/>
      <c r="J451" s="295">
        <f>ROUND(I451*H451,2)</f>
        <v>0</v>
      </c>
      <c r="K451" s="291" t="s">
        <v>240</v>
      </c>
      <c r="L451" s="296"/>
      <c r="M451" s="297" t="s">
        <v>1</v>
      </c>
      <c r="N451" s="298" t="s">
        <v>47</v>
      </c>
      <c r="O451" s="92"/>
      <c r="P451" s="237">
        <f>O451*H451</f>
        <v>0</v>
      </c>
      <c r="Q451" s="237">
        <v>0.025000000000000001</v>
      </c>
      <c r="R451" s="237">
        <f>Q451*H451</f>
        <v>0.054550000000000001</v>
      </c>
      <c r="S451" s="237">
        <v>0</v>
      </c>
      <c r="T451" s="238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9" t="s">
        <v>605</v>
      </c>
      <c r="AT451" s="239" t="s">
        <v>468</v>
      </c>
      <c r="AU451" s="239" t="s">
        <v>91</v>
      </c>
      <c r="AY451" s="18" t="s">
        <v>150</v>
      </c>
      <c r="BE451" s="240">
        <f>IF(N451="základní",J451,0)</f>
        <v>0</v>
      </c>
      <c r="BF451" s="240">
        <f>IF(N451="snížená",J451,0)</f>
        <v>0</v>
      </c>
      <c r="BG451" s="240">
        <f>IF(N451="zákl. přenesená",J451,0)</f>
        <v>0</v>
      </c>
      <c r="BH451" s="240">
        <f>IF(N451="sníž. přenesená",J451,0)</f>
        <v>0</v>
      </c>
      <c r="BI451" s="240">
        <f>IF(N451="nulová",J451,0)</f>
        <v>0</v>
      </c>
      <c r="BJ451" s="18" t="s">
        <v>89</v>
      </c>
      <c r="BK451" s="240">
        <f>ROUND(I451*H451,2)</f>
        <v>0</v>
      </c>
      <c r="BL451" s="18" t="s">
        <v>334</v>
      </c>
      <c r="BM451" s="239" t="s">
        <v>798</v>
      </c>
    </row>
    <row r="452" s="2" customFormat="1">
      <c r="A452" s="39"/>
      <c r="B452" s="40"/>
      <c r="C452" s="41"/>
      <c r="D452" s="241" t="s">
        <v>158</v>
      </c>
      <c r="E452" s="41"/>
      <c r="F452" s="242" t="s">
        <v>797</v>
      </c>
      <c r="G452" s="41"/>
      <c r="H452" s="41"/>
      <c r="I452" s="243"/>
      <c r="J452" s="41"/>
      <c r="K452" s="41"/>
      <c r="L452" s="45"/>
      <c r="M452" s="244"/>
      <c r="N452" s="245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158</v>
      </c>
      <c r="AU452" s="18" t="s">
        <v>91</v>
      </c>
    </row>
    <row r="453" s="13" customFormat="1">
      <c r="A453" s="13"/>
      <c r="B453" s="253"/>
      <c r="C453" s="254"/>
      <c r="D453" s="241" t="s">
        <v>251</v>
      </c>
      <c r="E453" s="255" t="s">
        <v>1</v>
      </c>
      <c r="F453" s="256" t="s">
        <v>443</v>
      </c>
      <c r="G453" s="254"/>
      <c r="H453" s="255" t="s">
        <v>1</v>
      </c>
      <c r="I453" s="257"/>
      <c r="J453" s="254"/>
      <c r="K453" s="254"/>
      <c r="L453" s="258"/>
      <c r="M453" s="259"/>
      <c r="N453" s="260"/>
      <c r="O453" s="260"/>
      <c r="P453" s="260"/>
      <c r="Q453" s="260"/>
      <c r="R453" s="260"/>
      <c r="S453" s="260"/>
      <c r="T453" s="26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62" t="s">
        <v>251</v>
      </c>
      <c r="AU453" s="262" t="s">
        <v>91</v>
      </c>
      <c r="AV453" s="13" t="s">
        <v>89</v>
      </c>
      <c r="AW453" s="13" t="s">
        <v>37</v>
      </c>
      <c r="AX453" s="13" t="s">
        <v>82</v>
      </c>
      <c r="AY453" s="262" t="s">
        <v>150</v>
      </c>
    </row>
    <row r="454" s="14" customFormat="1">
      <c r="A454" s="14"/>
      <c r="B454" s="263"/>
      <c r="C454" s="264"/>
      <c r="D454" s="241" t="s">
        <v>251</v>
      </c>
      <c r="E454" s="265" t="s">
        <v>1</v>
      </c>
      <c r="F454" s="266" t="s">
        <v>799</v>
      </c>
      <c r="G454" s="264"/>
      <c r="H454" s="267">
        <v>1.4950000000000001</v>
      </c>
      <c r="I454" s="268"/>
      <c r="J454" s="264"/>
      <c r="K454" s="264"/>
      <c r="L454" s="269"/>
      <c r="M454" s="270"/>
      <c r="N454" s="271"/>
      <c r="O454" s="271"/>
      <c r="P454" s="271"/>
      <c r="Q454" s="271"/>
      <c r="R454" s="271"/>
      <c r="S454" s="271"/>
      <c r="T454" s="272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73" t="s">
        <v>251</v>
      </c>
      <c r="AU454" s="273" t="s">
        <v>91</v>
      </c>
      <c r="AV454" s="14" t="s">
        <v>91</v>
      </c>
      <c r="AW454" s="14" t="s">
        <v>37</v>
      </c>
      <c r="AX454" s="14" t="s">
        <v>82</v>
      </c>
      <c r="AY454" s="273" t="s">
        <v>150</v>
      </c>
    </row>
    <row r="455" s="14" customFormat="1">
      <c r="A455" s="14"/>
      <c r="B455" s="263"/>
      <c r="C455" s="264"/>
      <c r="D455" s="241" t="s">
        <v>251</v>
      </c>
      <c r="E455" s="265" t="s">
        <v>1</v>
      </c>
      <c r="F455" s="266" t="s">
        <v>800</v>
      </c>
      <c r="G455" s="264"/>
      <c r="H455" s="267">
        <v>0.48899999999999999</v>
      </c>
      <c r="I455" s="268"/>
      <c r="J455" s="264"/>
      <c r="K455" s="264"/>
      <c r="L455" s="269"/>
      <c r="M455" s="270"/>
      <c r="N455" s="271"/>
      <c r="O455" s="271"/>
      <c r="P455" s="271"/>
      <c r="Q455" s="271"/>
      <c r="R455" s="271"/>
      <c r="S455" s="271"/>
      <c r="T455" s="272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73" t="s">
        <v>251</v>
      </c>
      <c r="AU455" s="273" t="s">
        <v>91</v>
      </c>
      <c r="AV455" s="14" t="s">
        <v>91</v>
      </c>
      <c r="AW455" s="14" t="s">
        <v>37</v>
      </c>
      <c r="AX455" s="14" t="s">
        <v>82</v>
      </c>
      <c r="AY455" s="273" t="s">
        <v>150</v>
      </c>
    </row>
    <row r="456" s="16" customFormat="1">
      <c r="A456" s="16"/>
      <c r="B456" s="299"/>
      <c r="C456" s="300"/>
      <c r="D456" s="241" t="s">
        <v>251</v>
      </c>
      <c r="E456" s="301" t="s">
        <v>1</v>
      </c>
      <c r="F456" s="302" t="s">
        <v>801</v>
      </c>
      <c r="G456" s="300"/>
      <c r="H456" s="303">
        <v>1.984</v>
      </c>
      <c r="I456" s="304"/>
      <c r="J456" s="300"/>
      <c r="K456" s="300"/>
      <c r="L456" s="305"/>
      <c r="M456" s="306"/>
      <c r="N456" s="307"/>
      <c r="O456" s="307"/>
      <c r="P456" s="307"/>
      <c r="Q456" s="307"/>
      <c r="R456" s="307"/>
      <c r="S456" s="307"/>
      <c r="T456" s="308"/>
      <c r="U456" s="16"/>
      <c r="V456" s="16"/>
      <c r="W456" s="16"/>
      <c r="X456" s="16"/>
      <c r="Y456" s="16"/>
      <c r="Z456" s="16"/>
      <c r="AA456" s="16"/>
      <c r="AB456" s="16"/>
      <c r="AC456" s="16"/>
      <c r="AD456" s="16"/>
      <c r="AE456" s="16"/>
      <c r="AT456" s="309" t="s">
        <v>251</v>
      </c>
      <c r="AU456" s="309" t="s">
        <v>91</v>
      </c>
      <c r="AV456" s="16" t="s">
        <v>104</v>
      </c>
      <c r="AW456" s="16" t="s">
        <v>37</v>
      </c>
      <c r="AX456" s="16" t="s">
        <v>82</v>
      </c>
      <c r="AY456" s="309" t="s">
        <v>150</v>
      </c>
    </row>
    <row r="457" s="14" customFormat="1">
      <c r="A457" s="14"/>
      <c r="B457" s="263"/>
      <c r="C457" s="264"/>
      <c r="D457" s="241" t="s">
        <v>251</v>
      </c>
      <c r="E457" s="265" t="s">
        <v>1</v>
      </c>
      <c r="F457" s="266" t="s">
        <v>802</v>
      </c>
      <c r="G457" s="264"/>
      <c r="H457" s="267">
        <v>0.19800000000000001</v>
      </c>
      <c r="I457" s="268"/>
      <c r="J457" s="264"/>
      <c r="K457" s="264"/>
      <c r="L457" s="269"/>
      <c r="M457" s="270"/>
      <c r="N457" s="271"/>
      <c r="O457" s="271"/>
      <c r="P457" s="271"/>
      <c r="Q457" s="271"/>
      <c r="R457" s="271"/>
      <c r="S457" s="271"/>
      <c r="T457" s="27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73" t="s">
        <v>251</v>
      </c>
      <c r="AU457" s="273" t="s">
        <v>91</v>
      </c>
      <c r="AV457" s="14" t="s">
        <v>91</v>
      </c>
      <c r="AW457" s="14" t="s">
        <v>37</v>
      </c>
      <c r="AX457" s="14" t="s">
        <v>82</v>
      </c>
      <c r="AY457" s="273" t="s">
        <v>150</v>
      </c>
    </row>
    <row r="458" s="15" customFormat="1">
      <c r="A458" s="15"/>
      <c r="B458" s="274"/>
      <c r="C458" s="275"/>
      <c r="D458" s="241" t="s">
        <v>251</v>
      </c>
      <c r="E458" s="276" t="s">
        <v>1</v>
      </c>
      <c r="F458" s="277" t="s">
        <v>255</v>
      </c>
      <c r="G458" s="275"/>
      <c r="H458" s="278">
        <v>2.1819999999999999</v>
      </c>
      <c r="I458" s="279"/>
      <c r="J458" s="275"/>
      <c r="K458" s="275"/>
      <c r="L458" s="280"/>
      <c r="M458" s="281"/>
      <c r="N458" s="282"/>
      <c r="O458" s="282"/>
      <c r="P458" s="282"/>
      <c r="Q458" s="282"/>
      <c r="R458" s="282"/>
      <c r="S458" s="282"/>
      <c r="T458" s="283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84" t="s">
        <v>251</v>
      </c>
      <c r="AU458" s="284" t="s">
        <v>91</v>
      </c>
      <c r="AV458" s="15" t="s">
        <v>149</v>
      </c>
      <c r="AW458" s="15" t="s">
        <v>37</v>
      </c>
      <c r="AX458" s="15" t="s">
        <v>89</v>
      </c>
      <c r="AY458" s="284" t="s">
        <v>150</v>
      </c>
    </row>
    <row r="459" s="2" customFormat="1" ht="24.15" customHeight="1">
      <c r="A459" s="39"/>
      <c r="B459" s="40"/>
      <c r="C459" s="228" t="s">
        <v>803</v>
      </c>
      <c r="D459" s="228" t="s">
        <v>153</v>
      </c>
      <c r="E459" s="229" t="s">
        <v>804</v>
      </c>
      <c r="F459" s="230" t="s">
        <v>805</v>
      </c>
      <c r="G459" s="231" t="s">
        <v>292</v>
      </c>
      <c r="H459" s="232">
        <v>2.7200000000000002</v>
      </c>
      <c r="I459" s="233"/>
      <c r="J459" s="234">
        <f>ROUND(I459*H459,2)</f>
        <v>0</v>
      </c>
      <c r="K459" s="230" t="s">
        <v>240</v>
      </c>
      <c r="L459" s="45"/>
      <c r="M459" s="235" t="s">
        <v>1</v>
      </c>
      <c r="N459" s="236" t="s">
        <v>47</v>
      </c>
      <c r="O459" s="92"/>
      <c r="P459" s="237">
        <f>O459*H459</f>
        <v>0</v>
      </c>
      <c r="Q459" s="237">
        <v>0</v>
      </c>
      <c r="R459" s="237">
        <f>Q459*H459</f>
        <v>0</v>
      </c>
      <c r="S459" s="237">
        <v>0</v>
      </c>
      <c r="T459" s="238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9" t="s">
        <v>334</v>
      </c>
      <c r="AT459" s="239" t="s">
        <v>153</v>
      </c>
      <c r="AU459" s="239" t="s">
        <v>91</v>
      </c>
      <c r="AY459" s="18" t="s">
        <v>150</v>
      </c>
      <c r="BE459" s="240">
        <f>IF(N459="základní",J459,0)</f>
        <v>0</v>
      </c>
      <c r="BF459" s="240">
        <f>IF(N459="snížená",J459,0)</f>
        <v>0</v>
      </c>
      <c r="BG459" s="240">
        <f>IF(N459="zákl. přenesená",J459,0)</f>
        <v>0</v>
      </c>
      <c r="BH459" s="240">
        <f>IF(N459="sníž. přenesená",J459,0)</f>
        <v>0</v>
      </c>
      <c r="BI459" s="240">
        <f>IF(N459="nulová",J459,0)</f>
        <v>0</v>
      </c>
      <c r="BJ459" s="18" t="s">
        <v>89</v>
      </c>
      <c r="BK459" s="240">
        <f>ROUND(I459*H459,2)</f>
        <v>0</v>
      </c>
      <c r="BL459" s="18" t="s">
        <v>334</v>
      </c>
      <c r="BM459" s="239" t="s">
        <v>806</v>
      </c>
    </row>
    <row r="460" s="2" customFormat="1">
      <c r="A460" s="39"/>
      <c r="B460" s="40"/>
      <c r="C460" s="41"/>
      <c r="D460" s="241" t="s">
        <v>158</v>
      </c>
      <c r="E460" s="41"/>
      <c r="F460" s="242" t="s">
        <v>807</v>
      </c>
      <c r="G460" s="41"/>
      <c r="H460" s="41"/>
      <c r="I460" s="243"/>
      <c r="J460" s="41"/>
      <c r="K460" s="41"/>
      <c r="L460" s="45"/>
      <c r="M460" s="244"/>
      <c r="N460" s="245"/>
      <c r="O460" s="92"/>
      <c r="P460" s="92"/>
      <c r="Q460" s="92"/>
      <c r="R460" s="92"/>
      <c r="S460" s="92"/>
      <c r="T460" s="93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158</v>
      </c>
      <c r="AU460" s="18" t="s">
        <v>91</v>
      </c>
    </row>
    <row r="461" s="2" customFormat="1">
      <c r="A461" s="39"/>
      <c r="B461" s="40"/>
      <c r="C461" s="41"/>
      <c r="D461" s="251" t="s">
        <v>243</v>
      </c>
      <c r="E461" s="41"/>
      <c r="F461" s="252" t="s">
        <v>808</v>
      </c>
      <c r="G461" s="41"/>
      <c r="H461" s="41"/>
      <c r="I461" s="243"/>
      <c r="J461" s="41"/>
      <c r="K461" s="41"/>
      <c r="L461" s="45"/>
      <c r="M461" s="244"/>
      <c r="N461" s="245"/>
      <c r="O461" s="92"/>
      <c r="P461" s="92"/>
      <c r="Q461" s="92"/>
      <c r="R461" s="92"/>
      <c r="S461" s="92"/>
      <c r="T461" s="93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243</v>
      </c>
      <c r="AU461" s="18" t="s">
        <v>91</v>
      </c>
    </row>
    <row r="462" s="12" customFormat="1" ht="22.8" customHeight="1">
      <c r="A462" s="12"/>
      <c r="B462" s="212"/>
      <c r="C462" s="213"/>
      <c r="D462" s="214" t="s">
        <v>81</v>
      </c>
      <c r="E462" s="226" t="s">
        <v>389</v>
      </c>
      <c r="F462" s="226" t="s">
        <v>390</v>
      </c>
      <c r="G462" s="213"/>
      <c r="H462" s="213"/>
      <c r="I462" s="216"/>
      <c r="J462" s="227">
        <f>BK462</f>
        <v>0</v>
      </c>
      <c r="K462" s="213"/>
      <c r="L462" s="218"/>
      <c r="M462" s="219"/>
      <c r="N462" s="220"/>
      <c r="O462" s="220"/>
      <c r="P462" s="221">
        <f>SUM(P463:P478)</f>
        <v>0</v>
      </c>
      <c r="Q462" s="220"/>
      <c r="R462" s="221">
        <f>SUM(R463:R478)</f>
        <v>0.020119999999999999</v>
      </c>
      <c r="S462" s="220"/>
      <c r="T462" s="222">
        <f>SUM(T463:T478)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23" t="s">
        <v>91</v>
      </c>
      <c r="AT462" s="224" t="s">
        <v>81</v>
      </c>
      <c r="AU462" s="224" t="s">
        <v>89</v>
      </c>
      <c r="AY462" s="223" t="s">
        <v>150</v>
      </c>
      <c r="BK462" s="225">
        <f>SUM(BK463:BK478)</f>
        <v>0</v>
      </c>
    </row>
    <row r="463" s="2" customFormat="1" ht="21.75" customHeight="1">
      <c r="A463" s="39"/>
      <c r="B463" s="40"/>
      <c r="C463" s="228" t="s">
        <v>809</v>
      </c>
      <c r="D463" s="228" t="s">
        <v>153</v>
      </c>
      <c r="E463" s="229" t="s">
        <v>810</v>
      </c>
      <c r="F463" s="230" t="s">
        <v>811</v>
      </c>
      <c r="G463" s="231" t="s">
        <v>368</v>
      </c>
      <c r="H463" s="232">
        <v>10</v>
      </c>
      <c r="I463" s="233"/>
      <c r="J463" s="234">
        <f>ROUND(I463*H463,2)</f>
        <v>0</v>
      </c>
      <c r="K463" s="230" t="s">
        <v>240</v>
      </c>
      <c r="L463" s="45"/>
      <c r="M463" s="235" t="s">
        <v>1</v>
      </c>
      <c r="N463" s="236" t="s">
        <v>47</v>
      </c>
      <c r="O463" s="92"/>
      <c r="P463" s="237">
        <f>O463*H463</f>
        <v>0</v>
      </c>
      <c r="Q463" s="237">
        <v>0.00142</v>
      </c>
      <c r="R463" s="237">
        <f>Q463*H463</f>
        <v>0.014200000000000001</v>
      </c>
      <c r="S463" s="237">
        <v>0</v>
      </c>
      <c r="T463" s="238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9" t="s">
        <v>334</v>
      </c>
      <c r="AT463" s="239" t="s">
        <v>153</v>
      </c>
      <c r="AU463" s="239" t="s">
        <v>91</v>
      </c>
      <c r="AY463" s="18" t="s">
        <v>150</v>
      </c>
      <c r="BE463" s="240">
        <f>IF(N463="základní",J463,0)</f>
        <v>0</v>
      </c>
      <c r="BF463" s="240">
        <f>IF(N463="snížená",J463,0)</f>
        <v>0</v>
      </c>
      <c r="BG463" s="240">
        <f>IF(N463="zákl. přenesená",J463,0)</f>
        <v>0</v>
      </c>
      <c r="BH463" s="240">
        <f>IF(N463="sníž. přenesená",J463,0)</f>
        <v>0</v>
      </c>
      <c r="BI463" s="240">
        <f>IF(N463="nulová",J463,0)</f>
        <v>0</v>
      </c>
      <c r="BJ463" s="18" t="s">
        <v>89</v>
      </c>
      <c r="BK463" s="240">
        <f>ROUND(I463*H463,2)</f>
        <v>0</v>
      </c>
      <c r="BL463" s="18" t="s">
        <v>334</v>
      </c>
      <c r="BM463" s="239" t="s">
        <v>812</v>
      </c>
    </row>
    <row r="464" s="2" customFormat="1">
      <c r="A464" s="39"/>
      <c r="B464" s="40"/>
      <c r="C464" s="41"/>
      <c r="D464" s="241" t="s">
        <v>158</v>
      </c>
      <c r="E464" s="41"/>
      <c r="F464" s="242" t="s">
        <v>813</v>
      </c>
      <c r="G464" s="41"/>
      <c r="H464" s="41"/>
      <c r="I464" s="243"/>
      <c r="J464" s="41"/>
      <c r="K464" s="41"/>
      <c r="L464" s="45"/>
      <c r="M464" s="244"/>
      <c r="N464" s="245"/>
      <c r="O464" s="92"/>
      <c r="P464" s="92"/>
      <c r="Q464" s="92"/>
      <c r="R464" s="92"/>
      <c r="S464" s="92"/>
      <c r="T464" s="93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158</v>
      </c>
      <c r="AU464" s="18" t="s">
        <v>91</v>
      </c>
    </row>
    <row r="465" s="2" customFormat="1">
      <c r="A465" s="39"/>
      <c r="B465" s="40"/>
      <c r="C465" s="41"/>
      <c r="D465" s="251" t="s">
        <v>243</v>
      </c>
      <c r="E465" s="41"/>
      <c r="F465" s="252" t="s">
        <v>814</v>
      </c>
      <c r="G465" s="41"/>
      <c r="H465" s="41"/>
      <c r="I465" s="243"/>
      <c r="J465" s="41"/>
      <c r="K465" s="41"/>
      <c r="L465" s="45"/>
      <c r="M465" s="244"/>
      <c r="N465" s="245"/>
      <c r="O465" s="92"/>
      <c r="P465" s="92"/>
      <c r="Q465" s="92"/>
      <c r="R465" s="92"/>
      <c r="S465" s="92"/>
      <c r="T465" s="93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243</v>
      </c>
      <c r="AU465" s="18" t="s">
        <v>91</v>
      </c>
    </row>
    <row r="466" s="13" customFormat="1">
      <c r="A466" s="13"/>
      <c r="B466" s="253"/>
      <c r="C466" s="254"/>
      <c r="D466" s="241" t="s">
        <v>251</v>
      </c>
      <c r="E466" s="255" t="s">
        <v>1</v>
      </c>
      <c r="F466" s="256" t="s">
        <v>252</v>
      </c>
      <c r="G466" s="254"/>
      <c r="H466" s="255" t="s">
        <v>1</v>
      </c>
      <c r="I466" s="257"/>
      <c r="J466" s="254"/>
      <c r="K466" s="254"/>
      <c r="L466" s="258"/>
      <c r="M466" s="259"/>
      <c r="N466" s="260"/>
      <c r="O466" s="260"/>
      <c r="P466" s="260"/>
      <c r="Q466" s="260"/>
      <c r="R466" s="260"/>
      <c r="S466" s="260"/>
      <c r="T466" s="26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62" t="s">
        <v>251</v>
      </c>
      <c r="AU466" s="262" t="s">
        <v>91</v>
      </c>
      <c r="AV466" s="13" t="s">
        <v>89</v>
      </c>
      <c r="AW466" s="13" t="s">
        <v>37</v>
      </c>
      <c r="AX466" s="13" t="s">
        <v>82</v>
      </c>
      <c r="AY466" s="262" t="s">
        <v>150</v>
      </c>
    </row>
    <row r="467" s="13" customFormat="1">
      <c r="A467" s="13"/>
      <c r="B467" s="253"/>
      <c r="C467" s="254"/>
      <c r="D467" s="241" t="s">
        <v>251</v>
      </c>
      <c r="E467" s="255" t="s">
        <v>1</v>
      </c>
      <c r="F467" s="256" t="s">
        <v>414</v>
      </c>
      <c r="G467" s="254"/>
      <c r="H467" s="255" t="s">
        <v>1</v>
      </c>
      <c r="I467" s="257"/>
      <c r="J467" s="254"/>
      <c r="K467" s="254"/>
      <c r="L467" s="258"/>
      <c r="M467" s="259"/>
      <c r="N467" s="260"/>
      <c r="O467" s="260"/>
      <c r="P467" s="260"/>
      <c r="Q467" s="260"/>
      <c r="R467" s="260"/>
      <c r="S467" s="260"/>
      <c r="T467" s="26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62" t="s">
        <v>251</v>
      </c>
      <c r="AU467" s="262" t="s">
        <v>91</v>
      </c>
      <c r="AV467" s="13" t="s">
        <v>89</v>
      </c>
      <c r="AW467" s="13" t="s">
        <v>37</v>
      </c>
      <c r="AX467" s="13" t="s">
        <v>82</v>
      </c>
      <c r="AY467" s="262" t="s">
        <v>150</v>
      </c>
    </row>
    <row r="468" s="14" customFormat="1">
      <c r="A468" s="14"/>
      <c r="B468" s="263"/>
      <c r="C468" s="264"/>
      <c r="D468" s="241" t="s">
        <v>251</v>
      </c>
      <c r="E468" s="265" t="s">
        <v>1</v>
      </c>
      <c r="F468" s="266" t="s">
        <v>197</v>
      </c>
      <c r="G468" s="264"/>
      <c r="H468" s="267">
        <v>10</v>
      </c>
      <c r="I468" s="268"/>
      <c r="J468" s="264"/>
      <c r="K468" s="264"/>
      <c r="L468" s="269"/>
      <c r="M468" s="270"/>
      <c r="N468" s="271"/>
      <c r="O468" s="271"/>
      <c r="P468" s="271"/>
      <c r="Q468" s="271"/>
      <c r="R468" s="271"/>
      <c r="S468" s="271"/>
      <c r="T468" s="272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73" t="s">
        <v>251</v>
      </c>
      <c r="AU468" s="273" t="s">
        <v>91</v>
      </c>
      <c r="AV468" s="14" t="s">
        <v>91</v>
      </c>
      <c r="AW468" s="14" t="s">
        <v>37</v>
      </c>
      <c r="AX468" s="14" t="s">
        <v>82</v>
      </c>
      <c r="AY468" s="273" t="s">
        <v>150</v>
      </c>
    </row>
    <row r="469" s="15" customFormat="1">
      <c r="A469" s="15"/>
      <c r="B469" s="274"/>
      <c r="C469" s="275"/>
      <c r="D469" s="241" t="s">
        <v>251</v>
      </c>
      <c r="E469" s="276" t="s">
        <v>1</v>
      </c>
      <c r="F469" s="277" t="s">
        <v>255</v>
      </c>
      <c r="G469" s="275"/>
      <c r="H469" s="278">
        <v>10</v>
      </c>
      <c r="I469" s="279"/>
      <c r="J469" s="275"/>
      <c r="K469" s="275"/>
      <c r="L469" s="280"/>
      <c r="M469" s="281"/>
      <c r="N469" s="282"/>
      <c r="O469" s="282"/>
      <c r="P469" s="282"/>
      <c r="Q469" s="282"/>
      <c r="R469" s="282"/>
      <c r="S469" s="282"/>
      <c r="T469" s="283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84" t="s">
        <v>251</v>
      </c>
      <c r="AU469" s="284" t="s">
        <v>91</v>
      </c>
      <c r="AV469" s="15" t="s">
        <v>149</v>
      </c>
      <c r="AW469" s="15" t="s">
        <v>37</v>
      </c>
      <c r="AX469" s="15" t="s">
        <v>89</v>
      </c>
      <c r="AY469" s="284" t="s">
        <v>150</v>
      </c>
    </row>
    <row r="470" s="2" customFormat="1" ht="24.15" customHeight="1">
      <c r="A470" s="39"/>
      <c r="B470" s="40"/>
      <c r="C470" s="228" t="s">
        <v>815</v>
      </c>
      <c r="D470" s="228" t="s">
        <v>153</v>
      </c>
      <c r="E470" s="229" t="s">
        <v>816</v>
      </c>
      <c r="F470" s="230" t="s">
        <v>817</v>
      </c>
      <c r="G470" s="231" t="s">
        <v>393</v>
      </c>
      <c r="H470" s="232">
        <v>2</v>
      </c>
      <c r="I470" s="233"/>
      <c r="J470" s="234">
        <f>ROUND(I470*H470,2)</f>
        <v>0</v>
      </c>
      <c r="K470" s="230" t="s">
        <v>240</v>
      </c>
      <c r="L470" s="45"/>
      <c r="M470" s="235" t="s">
        <v>1</v>
      </c>
      <c r="N470" s="236" t="s">
        <v>47</v>
      </c>
      <c r="O470" s="92"/>
      <c r="P470" s="237">
        <f>O470*H470</f>
        <v>0</v>
      </c>
      <c r="Q470" s="237">
        <v>0.00115</v>
      </c>
      <c r="R470" s="237">
        <f>Q470*H470</f>
        <v>0.0023</v>
      </c>
      <c r="S470" s="237">
        <v>0</v>
      </c>
      <c r="T470" s="238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9" t="s">
        <v>334</v>
      </c>
      <c r="AT470" s="239" t="s">
        <v>153</v>
      </c>
      <c r="AU470" s="239" t="s">
        <v>91</v>
      </c>
      <c r="AY470" s="18" t="s">
        <v>150</v>
      </c>
      <c r="BE470" s="240">
        <f>IF(N470="základní",J470,0)</f>
        <v>0</v>
      </c>
      <c r="BF470" s="240">
        <f>IF(N470="snížená",J470,0)</f>
        <v>0</v>
      </c>
      <c r="BG470" s="240">
        <f>IF(N470="zákl. přenesená",J470,0)</f>
        <v>0</v>
      </c>
      <c r="BH470" s="240">
        <f>IF(N470="sníž. přenesená",J470,0)</f>
        <v>0</v>
      </c>
      <c r="BI470" s="240">
        <f>IF(N470="nulová",J470,0)</f>
        <v>0</v>
      </c>
      <c r="BJ470" s="18" t="s">
        <v>89</v>
      </c>
      <c r="BK470" s="240">
        <f>ROUND(I470*H470,2)</f>
        <v>0</v>
      </c>
      <c r="BL470" s="18" t="s">
        <v>334</v>
      </c>
      <c r="BM470" s="239" t="s">
        <v>818</v>
      </c>
    </row>
    <row r="471" s="2" customFormat="1">
      <c r="A471" s="39"/>
      <c r="B471" s="40"/>
      <c r="C471" s="41"/>
      <c r="D471" s="241" t="s">
        <v>158</v>
      </c>
      <c r="E471" s="41"/>
      <c r="F471" s="242" t="s">
        <v>819</v>
      </c>
      <c r="G471" s="41"/>
      <c r="H471" s="41"/>
      <c r="I471" s="243"/>
      <c r="J471" s="41"/>
      <c r="K471" s="41"/>
      <c r="L471" s="45"/>
      <c r="M471" s="244"/>
      <c r="N471" s="245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158</v>
      </c>
      <c r="AU471" s="18" t="s">
        <v>91</v>
      </c>
    </row>
    <row r="472" s="2" customFormat="1">
      <c r="A472" s="39"/>
      <c r="B472" s="40"/>
      <c r="C472" s="41"/>
      <c r="D472" s="251" t="s">
        <v>243</v>
      </c>
      <c r="E472" s="41"/>
      <c r="F472" s="252" t="s">
        <v>820</v>
      </c>
      <c r="G472" s="41"/>
      <c r="H472" s="41"/>
      <c r="I472" s="243"/>
      <c r="J472" s="41"/>
      <c r="K472" s="41"/>
      <c r="L472" s="45"/>
      <c r="M472" s="244"/>
      <c r="N472" s="245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243</v>
      </c>
      <c r="AU472" s="18" t="s">
        <v>91</v>
      </c>
    </row>
    <row r="473" s="2" customFormat="1" ht="33" customHeight="1">
      <c r="A473" s="39"/>
      <c r="B473" s="40"/>
      <c r="C473" s="289" t="s">
        <v>821</v>
      </c>
      <c r="D473" s="289" t="s">
        <v>468</v>
      </c>
      <c r="E473" s="290" t="s">
        <v>822</v>
      </c>
      <c r="F473" s="291" t="s">
        <v>823</v>
      </c>
      <c r="G473" s="292" t="s">
        <v>393</v>
      </c>
      <c r="H473" s="293">
        <v>2</v>
      </c>
      <c r="I473" s="294"/>
      <c r="J473" s="295">
        <f>ROUND(I473*H473,2)</f>
        <v>0</v>
      </c>
      <c r="K473" s="291" t="s">
        <v>240</v>
      </c>
      <c r="L473" s="296"/>
      <c r="M473" s="297" t="s">
        <v>1</v>
      </c>
      <c r="N473" s="298" t="s">
        <v>47</v>
      </c>
      <c r="O473" s="92"/>
      <c r="P473" s="237">
        <f>O473*H473</f>
        <v>0</v>
      </c>
      <c r="Q473" s="237">
        <v>0.00181</v>
      </c>
      <c r="R473" s="237">
        <f>Q473*H473</f>
        <v>0.00362</v>
      </c>
      <c r="S473" s="237">
        <v>0</v>
      </c>
      <c r="T473" s="238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9" t="s">
        <v>605</v>
      </c>
      <c r="AT473" s="239" t="s">
        <v>468</v>
      </c>
      <c r="AU473" s="239" t="s">
        <v>91</v>
      </c>
      <c r="AY473" s="18" t="s">
        <v>150</v>
      </c>
      <c r="BE473" s="240">
        <f>IF(N473="základní",J473,0)</f>
        <v>0</v>
      </c>
      <c r="BF473" s="240">
        <f>IF(N473="snížená",J473,0)</f>
        <v>0</v>
      </c>
      <c r="BG473" s="240">
        <f>IF(N473="zákl. přenesená",J473,0)</f>
        <v>0</v>
      </c>
      <c r="BH473" s="240">
        <f>IF(N473="sníž. přenesená",J473,0)</f>
        <v>0</v>
      </c>
      <c r="BI473" s="240">
        <f>IF(N473="nulová",J473,0)</f>
        <v>0</v>
      </c>
      <c r="BJ473" s="18" t="s">
        <v>89</v>
      </c>
      <c r="BK473" s="240">
        <f>ROUND(I473*H473,2)</f>
        <v>0</v>
      </c>
      <c r="BL473" s="18" t="s">
        <v>334</v>
      </c>
      <c r="BM473" s="239" t="s">
        <v>824</v>
      </c>
    </row>
    <row r="474" s="2" customFormat="1">
      <c r="A474" s="39"/>
      <c r="B474" s="40"/>
      <c r="C474" s="41"/>
      <c r="D474" s="241" t="s">
        <v>158</v>
      </c>
      <c r="E474" s="41"/>
      <c r="F474" s="242" t="s">
        <v>823</v>
      </c>
      <c r="G474" s="41"/>
      <c r="H474" s="41"/>
      <c r="I474" s="243"/>
      <c r="J474" s="41"/>
      <c r="K474" s="41"/>
      <c r="L474" s="45"/>
      <c r="M474" s="244"/>
      <c r="N474" s="245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158</v>
      </c>
      <c r="AU474" s="18" t="s">
        <v>91</v>
      </c>
    </row>
    <row r="475" s="2" customFormat="1" ht="16.5" customHeight="1">
      <c r="A475" s="39"/>
      <c r="B475" s="40"/>
      <c r="C475" s="228" t="s">
        <v>825</v>
      </c>
      <c r="D475" s="228" t="s">
        <v>153</v>
      </c>
      <c r="E475" s="229" t="s">
        <v>826</v>
      </c>
      <c r="F475" s="230" t="s">
        <v>827</v>
      </c>
      <c r="G475" s="231" t="s">
        <v>393</v>
      </c>
      <c r="H475" s="232">
        <v>2</v>
      </c>
      <c r="I475" s="233"/>
      <c r="J475" s="234">
        <f>ROUND(I475*H475,2)</f>
        <v>0</v>
      </c>
      <c r="K475" s="230" t="s">
        <v>1</v>
      </c>
      <c r="L475" s="45"/>
      <c r="M475" s="235" t="s">
        <v>1</v>
      </c>
      <c r="N475" s="236" t="s">
        <v>47</v>
      </c>
      <c r="O475" s="92"/>
      <c r="P475" s="237">
        <f>O475*H475</f>
        <v>0</v>
      </c>
      <c r="Q475" s="237">
        <v>0</v>
      </c>
      <c r="R475" s="237">
        <f>Q475*H475</f>
        <v>0</v>
      </c>
      <c r="S475" s="237">
        <v>0</v>
      </c>
      <c r="T475" s="238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9" t="s">
        <v>334</v>
      </c>
      <c r="AT475" s="239" t="s">
        <v>153</v>
      </c>
      <c r="AU475" s="239" t="s">
        <v>91</v>
      </c>
      <c r="AY475" s="18" t="s">
        <v>150</v>
      </c>
      <c r="BE475" s="240">
        <f>IF(N475="základní",J475,0)</f>
        <v>0</v>
      </c>
      <c r="BF475" s="240">
        <f>IF(N475="snížená",J475,0)</f>
        <v>0</v>
      </c>
      <c r="BG475" s="240">
        <f>IF(N475="zákl. přenesená",J475,0)</f>
        <v>0</v>
      </c>
      <c r="BH475" s="240">
        <f>IF(N475="sníž. přenesená",J475,0)</f>
        <v>0</v>
      </c>
      <c r="BI475" s="240">
        <f>IF(N475="nulová",J475,0)</f>
        <v>0</v>
      </c>
      <c r="BJ475" s="18" t="s">
        <v>89</v>
      </c>
      <c r="BK475" s="240">
        <f>ROUND(I475*H475,2)</f>
        <v>0</v>
      </c>
      <c r="BL475" s="18" t="s">
        <v>334</v>
      </c>
      <c r="BM475" s="239" t="s">
        <v>828</v>
      </c>
    </row>
    <row r="476" s="2" customFormat="1" ht="24.15" customHeight="1">
      <c r="A476" s="39"/>
      <c r="B476" s="40"/>
      <c r="C476" s="228" t="s">
        <v>829</v>
      </c>
      <c r="D476" s="228" t="s">
        <v>153</v>
      </c>
      <c r="E476" s="229" t="s">
        <v>830</v>
      </c>
      <c r="F476" s="230" t="s">
        <v>831</v>
      </c>
      <c r="G476" s="231" t="s">
        <v>292</v>
      </c>
      <c r="H476" s="232">
        <v>0.02</v>
      </c>
      <c r="I476" s="233"/>
      <c r="J476" s="234">
        <f>ROUND(I476*H476,2)</f>
        <v>0</v>
      </c>
      <c r="K476" s="230" t="s">
        <v>240</v>
      </c>
      <c r="L476" s="45"/>
      <c r="M476" s="235" t="s">
        <v>1</v>
      </c>
      <c r="N476" s="236" t="s">
        <v>47</v>
      </c>
      <c r="O476" s="92"/>
      <c r="P476" s="237">
        <f>O476*H476</f>
        <v>0</v>
      </c>
      <c r="Q476" s="237">
        <v>0</v>
      </c>
      <c r="R476" s="237">
        <f>Q476*H476</f>
        <v>0</v>
      </c>
      <c r="S476" s="237">
        <v>0</v>
      </c>
      <c r="T476" s="238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9" t="s">
        <v>334</v>
      </c>
      <c r="AT476" s="239" t="s">
        <v>153</v>
      </c>
      <c r="AU476" s="239" t="s">
        <v>91</v>
      </c>
      <c r="AY476" s="18" t="s">
        <v>150</v>
      </c>
      <c r="BE476" s="240">
        <f>IF(N476="základní",J476,0)</f>
        <v>0</v>
      </c>
      <c r="BF476" s="240">
        <f>IF(N476="snížená",J476,0)</f>
        <v>0</v>
      </c>
      <c r="BG476" s="240">
        <f>IF(N476="zákl. přenesená",J476,0)</f>
        <v>0</v>
      </c>
      <c r="BH476" s="240">
        <f>IF(N476="sníž. přenesená",J476,0)</f>
        <v>0</v>
      </c>
      <c r="BI476" s="240">
        <f>IF(N476="nulová",J476,0)</f>
        <v>0</v>
      </c>
      <c r="BJ476" s="18" t="s">
        <v>89</v>
      </c>
      <c r="BK476" s="240">
        <f>ROUND(I476*H476,2)</f>
        <v>0</v>
      </c>
      <c r="BL476" s="18" t="s">
        <v>334</v>
      </c>
      <c r="BM476" s="239" t="s">
        <v>832</v>
      </c>
    </row>
    <row r="477" s="2" customFormat="1">
      <c r="A477" s="39"/>
      <c r="B477" s="40"/>
      <c r="C477" s="41"/>
      <c r="D477" s="241" t="s">
        <v>158</v>
      </c>
      <c r="E477" s="41"/>
      <c r="F477" s="242" t="s">
        <v>833</v>
      </c>
      <c r="G477" s="41"/>
      <c r="H477" s="41"/>
      <c r="I477" s="243"/>
      <c r="J477" s="41"/>
      <c r="K477" s="41"/>
      <c r="L477" s="45"/>
      <c r="M477" s="244"/>
      <c r="N477" s="245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158</v>
      </c>
      <c r="AU477" s="18" t="s">
        <v>91</v>
      </c>
    </row>
    <row r="478" s="2" customFormat="1">
      <c r="A478" s="39"/>
      <c r="B478" s="40"/>
      <c r="C478" s="41"/>
      <c r="D478" s="251" t="s">
        <v>243</v>
      </c>
      <c r="E478" s="41"/>
      <c r="F478" s="252" t="s">
        <v>834</v>
      </c>
      <c r="G478" s="41"/>
      <c r="H478" s="41"/>
      <c r="I478" s="243"/>
      <c r="J478" s="41"/>
      <c r="K478" s="41"/>
      <c r="L478" s="45"/>
      <c r="M478" s="244"/>
      <c r="N478" s="245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243</v>
      </c>
      <c r="AU478" s="18" t="s">
        <v>91</v>
      </c>
    </row>
    <row r="479" s="12" customFormat="1" ht="22.8" customHeight="1">
      <c r="A479" s="12"/>
      <c r="B479" s="212"/>
      <c r="C479" s="213"/>
      <c r="D479" s="214" t="s">
        <v>81</v>
      </c>
      <c r="E479" s="226" t="s">
        <v>835</v>
      </c>
      <c r="F479" s="226" t="s">
        <v>836</v>
      </c>
      <c r="G479" s="213"/>
      <c r="H479" s="213"/>
      <c r="I479" s="216"/>
      <c r="J479" s="227">
        <f>BK479</f>
        <v>0</v>
      </c>
      <c r="K479" s="213"/>
      <c r="L479" s="218"/>
      <c r="M479" s="219"/>
      <c r="N479" s="220"/>
      <c r="O479" s="220"/>
      <c r="P479" s="221">
        <f>SUM(P480:P493)</f>
        <v>0</v>
      </c>
      <c r="Q479" s="220"/>
      <c r="R479" s="221">
        <f>SUM(R480:R493)</f>
        <v>0.68090329999999999</v>
      </c>
      <c r="S479" s="220"/>
      <c r="T479" s="222">
        <f>SUM(T480:T493)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23" t="s">
        <v>91</v>
      </c>
      <c r="AT479" s="224" t="s">
        <v>81</v>
      </c>
      <c r="AU479" s="224" t="s">
        <v>89</v>
      </c>
      <c r="AY479" s="223" t="s">
        <v>150</v>
      </c>
      <c r="BK479" s="225">
        <f>SUM(BK480:BK493)</f>
        <v>0</v>
      </c>
    </row>
    <row r="480" s="2" customFormat="1" ht="33" customHeight="1">
      <c r="A480" s="39"/>
      <c r="B480" s="40"/>
      <c r="C480" s="228" t="s">
        <v>837</v>
      </c>
      <c r="D480" s="228" t="s">
        <v>153</v>
      </c>
      <c r="E480" s="229" t="s">
        <v>838</v>
      </c>
      <c r="F480" s="230" t="s">
        <v>839</v>
      </c>
      <c r="G480" s="231" t="s">
        <v>239</v>
      </c>
      <c r="H480" s="232">
        <v>19.84</v>
      </c>
      <c r="I480" s="233"/>
      <c r="J480" s="234">
        <f>ROUND(I480*H480,2)</f>
        <v>0</v>
      </c>
      <c r="K480" s="230" t="s">
        <v>1</v>
      </c>
      <c r="L480" s="45"/>
      <c r="M480" s="235" t="s">
        <v>1</v>
      </c>
      <c r="N480" s="236" t="s">
        <v>47</v>
      </c>
      <c r="O480" s="92"/>
      <c r="P480" s="237">
        <f>O480*H480</f>
        <v>0</v>
      </c>
      <c r="Q480" s="237">
        <v>0.033829999999999999</v>
      </c>
      <c r="R480" s="237">
        <f>Q480*H480</f>
        <v>0.67118719999999998</v>
      </c>
      <c r="S480" s="237">
        <v>0</v>
      </c>
      <c r="T480" s="238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9" t="s">
        <v>334</v>
      </c>
      <c r="AT480" s="239" t="s">
        <v>153</v>
      </c>
      <c r="AU480" s="239" t="s">
        <v>91</v>
      </c>
      <c r="AY480" s="18" t="s">
        <v>150</v>
      </c>
      <c r="BE480" s="240">
        <f>IF(N480="základní",J480,0)</f>
        <v>0</v>
      </c>
      <c r="BF480" s="240">
        <f>IF(N480="snížená",J480,0)</f>
        <v>0</v>
      </c>
      <c r="BG480" s="240">
        <f>IF(N480="zákl. přenesená",J480,0)</f>
        <v>0</v>
      </c>
      <c r="BH480" s="240">
        <f>IF(N480="sníž. přenesená",J480,0)</f>
        <v>0</v>
      </c>
      <c r="BI480" s="240">
        <f>IF(N480="nulová",J480,0)</f>
        <v>0</v>
      </c>
      <c r="BJ480" s="18" t="s">
        <v>89</v>
      </c>
      <c r="BK480" s="240">
        <f>ROUND(I480*H480,2)</f>
        <v>0</v>
      </c>
      <c r="BL480" s="18" t="s">
        <v>334</v>
      </c>
      <c r="BM480" s="239" t="s">
        <v>840</v>
      </c>
    </row>
    <row r="481" s="13" customFormat="1">
      <c r="A481" s="13"/>
      <c r="B481" s="253"/>
      <c r="C481" s="254"/>
      <c r="D481" s="241" t="s">
        <v>251</v>
      </c>
      <c r="E481" s="255" t="s">
        <v>1</v>
      </c>
      <c r="F481" s="256" t="s">
        <v>443</v>
      </c>
      <c r="G481" s="254"/>
      <c r="H481" s="255" t="s">
        <v>1</v>
      </c>
      <c r="I481" s="257"/>
      <c r="J481" s="254"/>
      <c r="K481" s="254"/>
      <c r="L481" s="258"/>
      <c r="M481" s="259"/>
      <c r="N481" s="260"/>
      <c r="O481" s="260"/>
      <c r="P481" s="260"/>
      <c r="Q481" s="260"/>
      <c r="R481" s="260"/>
      <c r="S481" s="260"/>
      <c r="T481" s="26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62" t="s">
        <v>251</v>
      </c>
      <c r="AU481" s="262" t="s">
        <v>91</v>
      </c>
      <c r="AV481" s="13" t="s">
        <v>89</v>
      </c>
      <c r="AW481" s="13" t="s">
        <v>37</v>
      </c>
      <c r="AX481" s="13" t="s">
        <v>82</v>
      </c>
      <c r="AY481" s="262" t="s">
        <v>150</v>
      </c>
    </row>
    <row r="482" s="14" customFormat="1">
      <c r="A482" s="14"/>
      <c r="B482" s="263"/>
      <c r="C482" s="264"/>
      <c r="D482" s="241" t="s">
        <v>251</v>
      </c>
      <c r="E482" s="265" t="s">
        <v>1</v>
      </c>
      <c r="F482" s="266" t="s">
        <v>841</v>
      </c>
      <c r="G482" s="264"/>
      <c r="H482" s="267">
        <v>14.949999999999999</v>
      </c>
      <c r="I482" s="268"/>
      <c r="J482" s="264"/>
      <c r="K482" s="264"/>
      <c r="L482" s="269"/>
      <c r="M482" s="270"/>
      <c r="N482" s="271"/>
      <c r="O482" s="271"/>
      <c r="P482" s="271"/>
      <c r="Q482" s="271"/>
      <c r="R482" s="271"/>
      <c r="S482" s="271"/>
      <c r="T482" s="27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73" t="s">
        <v>251</v>
      </c>
      <c r="AU482" s="273" t="s">
        <v>91</v>
      </c>
      <c r="AV482" s="14" t="s">
        <v>91</v>
      </c>
      <c r="AW482" s="14" t="s">
        <v>37</v>
      </c>
      <c r="AX482" s="14" t="s">
        <v>82</v>
      </c>
      <c r="AY482" s="273" t="s">
        <v>150</v>
      </c>
    </row>
    <row r="483" s="13" customFormat="1">
      <c r="A483" s="13"/>
      <c r="B483" s="253"/>
      <c r="C483" s="254"/>
      <c r="D483" s="241" t="s">
        <v>251</v>
      </c>
      <c r="E483" s="255" t="s">
        <v>1</v>
      </c>
      <c r="F483" s="256" t="s">
        <v>480</v>
      </c>
      <c r="G483" s="254"/>
      <c r="H483" s="255" t="s">
        <v>1</v>
      </c>
      <c r="I483" s="257"/>
      <c r="J483" s="254"/>
      <c r="K483" s="254"/>
      <c r="L483" s="258"/>
      <c r="M483" s="259"/>
      <c r="N483" s="260"/>
      <c r="O483" s="260"/>
      <c r="P483" s="260"/>
      <c r="Q483" s="260"/>
      <c r="R483" s="260"/>
      <c r="S483" s="260"/>
      <c r="T483" s="26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62" t="s">
        <v>251</v>
      </c>
      <c r="AU483" s="262" t="s">
        <v>91</v>
      </c>
      <c r="AV483" s="13" t="s">
        <v>89</v>
      </c>
      <c r="AW483" s="13" t="s">
        <v>37</v>
      </c>
      <c r="AX483" s="13" t="s">
        <v>82</v>
      </c>
      <c r="AY483" s="262" t="s">
        <v>150</v>
      </c>
    </row>
    <row r="484" s="14" customFormat="1">
      <c r="A484" s="14"/>
      <c r="B484" s="263"/>
      <c r="C484" s="264"/>
      <c r="D484" s="241" t="s">
        <v>251</v>
      </c>
      <c r="E484" s="265" t="s">
        <v>1</v>
      </c>
      <c r="F484" s="266" t="s">
        <v>842</v>
      </c>
      <c r="G484" s="264"/>
      <c r="H484" s="267">
        <v>4.8899999999999997</v>
      </c>
      <c r="I484" s="268"/>
      <c r="J484" s="264"/>
      <c r="K484" s="264"/>
      <c r="L484" s="269"/>
      <c r="M484" s="270"/>
      <c r="N484" s="271"/>
      <c r="O484" s="271"/>
      <c r="P484" s="271"/>
      <c r="Q484" s="271"/>
      <c r="R484" s="271"/>
      <c r="S484" s="271"/>
      <c r="T484" s="272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73" t="s">
        <v>251</v>
      </c>
      <c r="AU484" s="273" t="s">
        <v>91</v>
      </c>
      <c r="AV484" s="14" t="s">
        <v>91</v>
      </c>
      <c r="AW484" s="14" t="s">
        <v>37</v>
      </c>
      <c r="AX484" s="14" t="s">
        <v>82</v>
      </c>
      <c r="AY484" s="273" t="s">
        <v>150</v>
      </c>
    </row>
    <row r="485" s="15" customFormat="1">
      <c r="A485" s="15"/>
      <c r="B485" s="274"/>
      <c r="C485" s="275"/>
      <c r="D485" s="241" t="s">
        <v>251</v>
      </c>
      <c r="E485" s="276" t="s">
        <v>1</v>
      </c>
      <c r="F485" s="277" t="s">
        <v>255</v>
      </c>
      <c r="G485" s="275"/>
      <c r="H485" s="278">
        <v>19.84</v>
      </c>
      <c r="I485" s="279"/>
      <c r="J485" s="275"/>
      <c r="K485" s="275"/>
      <c r="L485" s="280"/>
      <c r="M485" s="281"/>
      <c r="N485" s="282"/>
      <c r="O485" s="282"/>
      <c r="P485" s="282"/>
      <c r="Q485" s="282"/>
      <c r="R485" s="282"/>
      <c r="S485" s="282"/>
      <c r="T485" s="283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84" t="s">
        <v>251</v>
      </c>
      <c r="AU485" s="284" t="s">
        <v>91</v>
      </c>
      <c r="AV485" s="15" t="s">
        <v>149</v>
      </c>
      <c r="AW485" s="15" t="s">
        <v>37</v>
      </c>
      <c r="AX485" s="15" t="s">
        <v>89</v>
      </c>
      <c r="AY485" s="284" t="s">
        <v>150</v>
      </c>
    </row>
    <row r="486" s="2" customFormat="1" ht="24.15" customHeight="1">
      <c r="A486" s="39"/>
      <c r="B486" s="40"/>
      <c r="C486" s="228" t="s">
        <v>843</v>
      </c>
      <c r="D486" s="228" t="s">
        <v>153</v>
      </c>
      <c r="E486" s="229" t="s">
        <v>844</v>
      </c>
      <c r="F486" s="230" t="s">
        <v>845</v>
      </c>
      <c r="G486" s="231" t="s">
        <v>266</v>
      </c>
      <c r="H486" s="232">
        <v>0.41699999999999998</v>
      </c>
      <c r="I486" s="233"/>
      <c r="J486" s="234">
        <f>ROUND(I486*H486,2)</f>
        <v>0</v>
      </c>
      <c r="K486" s="230" t="s">
        <v>240</v>
      </c>
      <c r="L486" s="45"/>
      <c r="M486" s="235" t="s">
        <v>1</v>
      </c>
      <c r="N486" s="236" t="s">
        <v>47</v>
      </c>
      <c r="O486" s="92"/>
      <c r="P486" s="237">
        <f>O486*H486</f>
        <v>0</v>
      </c>
      <c r="Q486" s="237">
        <v>0.023300000000000001</v>
      </c>
      <c r="R486" s="237">
        <f>Q486*H486</f>
        <v>0.0097161000000000001</v>
      </c>
      <c r="S486" s="237">
        <v>0</v>
      </c>
      <c r="T486" s="238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9" t="s">
        <v>334</v>
      </c>
      <c r="AT486" s="239" t="s">
        <v>153</v>
      </c>
      <c r="AU486" s="239" t="s">
        <v>91</v>
      </c>
      <c r="AY486" s="18" t="s">
        <v>150</v>
      </c>
      <c r="BE486" s="240">
        <f>IF(N486="základní",J486,0)</f>
        <v>0</v>
      </c>
      <c r="BF486" s="240">
        <f>IF(N486="snížená",J486,0)</f>
        <v>0</v>
      </c>
      <c r="BG486" s="240">
        <f>IF(N486="zákl. přenesená",J486,0)</f>
        <v>0</v>
      </c>
      <c r="BH486" s="240">
        <f>IF(N486="sníž. přenesená",J486,0)</f>
        <v>0</v>
      </c>
      <c r="BI486" s="240">
        <f>IF(N486="nulová",J486,0)</f>
        <v>0</v>
      </c>
      <c r="BJ486" s="18" t="s">
        <v>89</v>
      </c>
      <c r="BK486" s="240">
        <f>ROUND(I486*H486,2)</f>
        <v>0</v>
      </c>
      <c r="BL486" s="18" t="s">
        <v>334</v>
      </c>
      <c r="BM486" s="239" t="s">
        <v>846</v>
      </c>
    </row>
    <row r="487" s="2" customFormat="1">
      <c r="A487" s="39"/>
      <c r="B487" s="40"/>
      <c r="C487" s="41"/>
      <c r="D487" s="241" t="s">
        <v>158</v>
      </c>
      <c r="E487" s="41"/>
      <c r="F487" s="242" t="s">
        <v>847</v>
      </c>
      <c r="G487" s="41"/>
      <c r="H487" s="41"/>
      <c r="I487" s="243"/>
      <c r="J487" s="41"/>
      <c r="K487" s="41"/>
      <c r="L487" s="45"/>
      <c r="M487" s="244"/>
      <c r="N487" s="245"/>
      <c r="O487" s="92"/>
      <c r="P487" s="92"/>
      <c r="Q487" s="92"/>
      <c r="R487" s="92"/>
      <c r="S487" s="92"/>
      <c r="T487" s="93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158</v>
      </c>
      <c r="AU487" s="18" t="s">
        <v>91</v>
      </c>
    </row>
    <row r="488" s="2" customFormat="1">
      <c r="A488" s="39"/>
      <c r="B488" s="40"/>
      <c r="C488" s="41"/>
      <c r="D488" s="251" t="s">
        <v>243</v>
      </c>
      <c r="E488" s="41"/>
      <c r="F488" s="252" t="s">
        <v>848</v>
      </c>
      <c r="G488" s="41"/>
      <c r="H488" s="41"/>
      <c r="I488" s="243"/>
      <c r="J488" s="41"/>
      <c r="K488" s="41"/>
      <c r="L488" s="45"/>
      <c r="M488" s="244"/>
      <c r="N488" s="245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243</v>
      </c>
      <c r="AU488" s="18" t="s">
        <v>91</v>
      </c>
    </row>
    <row r="489" s="14" customFormat="1">
      <c r="A489" s="14"/>
      <c r="B489" s="263"/>
      <c r="C489" s="264"/>
      <c r="D489" s="241" t="s">
        <v>251</v>
      </c>
      <c r="E489" s="265" t="s">
        <v>1</v>
      </c>
      <c r="F489" s="266" t="s">
        <v>849</v>
      </c>
      <c r="G489" s="264"/>
      <c r="H489" s="267">
        <v>0.41699999999999998</v>
      </c>
      <c r="I489" s="268"/>
      <c r="J489" s="264"/>
      <c r="K489" s="264"/>
      <c r="L489" s="269"/>
      <c r="M489" s="270"/>
      <c r="N489" s="271"/>
      <c r="O489" s="271"/>
      <c r="P489" s="271"/>
      <c r="Q489" s="271"/>
      <c r="R489" s="271"/>
      <c r="S489" s="271"/>
      <c r="T489" s="272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73" t="s">
        <v>251</v>
      </c>
      <c r="AU489" s="273" t="s">
        <v>91</v>
      </c>
      <c r="AV489" s="14" t="s">
        <v>91</v>
      </c>
      <c r="AW489" s="14" t="s">
        <v>37</v>
      </c>
      <c r="AX489" s="14" t="s">
        <v>82</v>
      </c>
      <c r="AY489" s="273" t="s">
        <v>150</v>
      </c>
    </row>
    <row r="490" s="15" customFormat="1">
      <c r="A490" s="15"/>
      <c r="B490" s="274"/>
      <c r="C490" s="275"/>
      <c r="D490" s="241" t="s">
        <v>251</v>
      </c>
      <c r="E490" s="276" t="s">
        <v>1</v>
      </c>
      <c r="F490" s="277" t="s">
        <v>255</v>
      </c>
      <c r="G490" s="275"/>
      <c r="H490" s="278">
        <v>0.41699999999999998</v>
      </c>
      <c r="I490" s="279"/>
      <c r="J490" s="275"/>
      <c r="K490" s="275"/>
      <c r="L490" s="280"/>
      <c r="M490" s="281"/>
      <c r="N490" s="282"/>
      <c r="O490" s="282"/>
      <c r="P490" s="282"/>
      <c r="Q490" s="282"/>
      <c r="R490" s="282"/>
      <c r="S490" s="282"/>
      <c r="T490" s="283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84" t="s">
        <v>251</v>
      </c>
      <c r="AU490" s="284" t="s">
        <v>91</v>
      </c>
      <c r="AV490" s="15" t="s">
        <v>149</v>
      </c>
      <c r="AW490" s="15" t="s">
        <v>37</v>
      </c>
      <c r="AX490" s="15" t="s">
        <v>89</v>
      </c>
      <c r="AY490" s="284" t="s">
        <v>150</v>
      </c>
    </row>
    <row r="491" s="2" customFormat="1" ht="24.15" customHeight="1">
      <c r="A491" s="39"/>
      <c r="B491" s="40"/>
      <c r="C491" s="228" t="s">
        <v>850</v>
      </c>
      <c r="D491" s="228" t="s">
        <v>153</v>
      </c>
      <c r="E491" s="229" t="s">
        <v>851</v>
      </c>
      <c r="F491" s="230" t="s">
        <v>852</v>
      </c>
      <c r="G491" s="231" t="s">
        <v>292</v>
      </c>
      <c r="H491" s="232">
        <v>0.68100000000000005</v>
      </c>
      <c r="I491" s="233"/>
      <c r="J491" s="234">
        <f>ROUND(I491*H491,2)</f>
        <v>0</v>
      </c>
      <c r="K491" s="230" t="s">
        <v>240</v>
      </c>
      <c r="L491" s="45"/>
      <c r="M491" s="235" t="s">
        <v>1</v>
      </c>
      <c r="N491" s="236" t="s">
        <v>47</v>
      </c>
      <c r="O491" s="92"/>
      <c r="P491" s="237">
        <f>O491*H491</f>
        <v>0</v>
      </c>
      <c r="Q491" s="237">
        <v>0</v>
      </c>
      <c r="R491" s="237">
        <f>Q491*H491</f>
        <v>0</v>
      </c>
      <c r="S491" s="237">
        <v>0</v>
      </c>
      <c r="T491" s="238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9" t="s">
        <v>334</v>
      </c>
      <c r="AT491" s="239" t="s">
        <v>153</v>
      </c>
      <c r="AU491" s="239" t="s">
        <v>91</v>
      </c>
      <c r="AY491" s="18" t="s">
        <v>150</v>
      </c>
      <c r="BE491" s="240">
        <f>IF(N491="základní",J491,0)</f>
        <v>0</v>
      </c>
      <c r="BF491" s="240">
        <f>IF(N491="snížená",J491,0)</f>
        <v>0</v>
      </c>
      <c r="BG491" s="240">
        <f>IF(N491="zákl. přenesená",J491,0)</f>
        <v>0</v>
      </c>
      <c r="BH491" s="240">
        <f>IF(N491="sníž. přenesená",J491,0)</f>
        <v>0</v>
      </c>
      <c r="BI491" s="240">
        <f>IF(N491="nulová",J491,0)</f>
        <v>0</v>
      </c>
      <c r="BJ491" s="18" t="s">
        <v>89</v>
      </c>
      <c r="BK491" s="240">
        <f>ROUND(I491*H491,2)</f>
        <v>0</v>
      </c>
      <c r="BL491" s="18" t="s">
        <v>334</v>
      </c>
      <c r="BM491" s="239" t="s">
        <v>853</v>
      </c>
    </row>
    <row r="492" s="2" customFormat="1">
      <c r="A492" s="39"/>
      <c r="B492" s="40"/>
      <c r="C492" s="41"/>
      <c r="D492" s="241" t="s">
        <v>158</v>
      </c>
      <c r="E492" s="41"/>
      <c r="F492" s="242" t="s">
        <v>854</v>
      </c>
      <c r="G492" s="41"/>
      <c r="H492" s="41"/>
      <c r="I492" s="243"/>
      <c r="J492" s="41"/>
      <c r="K492" s="41"/>
      <c r="L492" s="45"/>
      <c r="M492" s="244"/>
      <c r="N492" s="245"/>
      <c r="O492" s="92"/>
      <c r="P492" s="92"/>
      <c r="Q492" s="92"/>
      <c r="R492" s="92"/>
      <c r="S492" s="92"/>
      <c r="T492" s="93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158</v>
      </c>
      <c r="AU492" s="18" t="s">
        <v>91</v>
      </c>
    </row>
    <row r="493" s="2" customFormat="1">
      <c r="A493" s="39"/>
      <c r="B493" s="40"/>
      <c r="C493" s="41"/>
      <c r="D493" s="251" t="s">
        <v>243</v>
      </c>
      <c r="E493" s="41"/>
      <c r="F493" s="252" t="s">
        <v>855</v>
      </c>
      <c r="G493" s="41"/>
      <c r="H493" s="41"/>
      <c r="I493" s="243"/>
      <c r="J493" s="41"/>
      <c r="K493" s="41"/>
      <c r="L493" s="45"/>
      <c r="M493" s="244"/>
      <c r="N493" s="245"/>
      <c r="O493" s="92"/>
      <c r="P493" s="92"/>
      <c r="Q493" s="92"/>
      <c r="R493" s="92"/>
      <c r="S493" s="92"/>
      <c r="T493" s="93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243</v>
      </c>
      <c r="AU493" s="18" t="s">
        <v>91</v>
      </c>
    </row>
    <row r="494" s="12" customFormat="1" ht="22.8" customHeight="1">
      <c r="A494" s="12"/>
      <c r="B494" s="212"/>
      <c r="C494" s="213"/>
      <c r="D494" s="214" t="s">
        <v>81</v>
      </c>
      <c r="E494" s="226" t="s">
        <v>397</v>
      </c>
      <c r="F494" s="226" t="s">
        <v>398</v>
      </c>
      <c r="G494" s="213"/>
      <c r="H494" s="213"/>
      <c r="I494" s="216"/>
      <c r="J494" s="227">
        <f>BK494</f>
        <v>0</v>
      </c>
      <c r="K494" s="213"/>
      <c r="L494" s="218"/>
      <c r="M494" s="219"/>
      <c r="N494" s="220"/>
      <c r="O494" s="220"/>
      <c r="P494" s="221">
        <f>SUM(P495:P513)</f>
        <v>0</v>
      </c>
      <c r="Q494" s="220"/>
      <c r="R494" s="221">
        <f>SUM(R495:R513)</f>
        <v>0.20703000000000002</v>
      </c>
      <c r="S494" s="220"/>
      <c r="T494" s="222">
        <f>SUM(T495:T513)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23" t="s">
        <v>91</v>
      </c>
      <c r="AT494" s="224" t="s">
        <v>81</v>
      </c>
      <c r="AU494" s="224" t="s">
        <v>89</v>
      </c>
      <c r="AY494" s="223" t="s">
        <v>150</v>
      </c>
      <c r="BK494" s="225">
        <f>SUM(BK495:BK513)</f>
        <v>0</v>
      </c>
    </row>
    <row r="495" s="2" customFormat="1" ht="21.75" customHeight="1">
      <c r="A495" s="39"/>
      <c r="B495" s="40"/>
      <c r="C495" s="228" t="s">
        <v>856</v>
      </c>
      <c r="D495" s="228" t="s">
        <v>153</v>
      </c>
      <c r="E495" s="229" t="s">
        <v>857</v>
      </c>
      <c r="F495" s="230" t="s">
        <v>858</v>
      </c>
      <c r="G495" s="231" t="s">
        <v>239</v>
      </c>
      <c r="H495" s="232">
        <v>6</v>
      </c>
      <c r="I495" s="233"/>
      <c r="J495" s="234">
        <f>ROUND(I495*H495,2)</f>
        <v>0</v>
      </c>
      <c r="K495" s="230" t="s">
        <v>240</v>
      </c>
      <c r="L495" s="45"/>
      <c r="M495" s="235" t="s">
        <v>1</v>
      </c>
      <c r="N495" s="236" t="s">
        <v>47</v>
      </c>
      <c r="O495" s="92"/>
      <c r="P495" s="237">
        <f>O495*H495</f>
        <v>0</v>
      </c>
      <c r="Q495" s="237">
        <v>0.026530000000000001</v>
      </c>
      <c r="R495" s="237">
        <f>Q495*H495</f>
        <v>0.15918000000000002</v>
      </c>
      <c r="S495" s="237">
        <v>0</v>
      </c>
      <c r="T495" s="238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9" t="s">
        <v>334</v>
      </c>
      <c r="AT495" s="239" t="s">
        <v>153</v>
      </c>
      <c r="AU495" s="239" t="s">
        <v>91</v>
      </c>
      <c r="AY495" s="18" t="s">
        <v>150</v>
      </c>
      <c r="BE495" s="240">
        <f>IF(N495="základní",J495,0)</f>
        <v>0</v>
      </c>
      <c r="BF495" s="240">
        <f>IF(N495="snížená",J495,0)</f>
        <v>0</v>
      </c>
      <c r="BG495" s="240">
        <f>IF(N495="zákl. přenesená",J495,0)</f>
        <v>0</v>
      </c>
      <c r="BH495" s="240">
        <f>IF(N495="sníž. přenesená",J495,0)</f>
        <v>0</v>
      </c>
      <c r="BI495" s="240">
        <f>IF(N495="nulová",J495,0)</f>
        <v>0</v>
      </c>
      <c r="BJ495" s="18" t="s">
        <v>89</v>
      </c>
      <c r="BK495" s="240">
        <f>ROUND(I495*H495,2)</f>
        <v>0</v>
      </c>
      <c r="BL495" s="18" t="s">
        <v>334</v>
      </c>
      <c r="BM495" s="239" t="s">
        <v>859</v>
      </c>
    </row>
    <row r="496" s="2" customFormat="1">
      <c r="A496" s="39"/>
      <c r="B496" s="40"/>
      <c r="C496" s="41"/>
      <c r="D496" s="241" t="s">
        <v>158</v>
      </c>
      <c r="E496" s="41"/>
      <c r="F496" s="242" t="s">
        <v>860</v>
      </c>
      <c r="G496" s="41"/>
      <c r="H496" s="41"/>
      <c r="I496" s="243"/>
      <c r="J496" s="41"/>
      <c r="K496" s="41"/>
      <c r="L496" s="45"/>
      <c r="M496" s="244"/>
      <c r="N496" s="245"/>
      <c r="O496" s="92"/>
      <c r="P496" s="92"/>
      <c r="Q496" s="92"/>
      <c r="R496" s="92"/>
      <c r="S496" s="92"/>
      <c r="T496" s="93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158</v>
      </c>
      <c r="AU496" s="18" t="s">
        <v>91</v>
      </c>
    </row>
    <row r="497" s="2" customFormat="1">
      <c r="A497" s="39"/>
      <c r="B497" s="40"/>
      <c r="C497" s="41"/>
      <c r="D497" s="251" t="s">
        <v>243</v>
      </c>
      <c r="E497" s="41"/>
      <c r="F497" s="252" t="s">
        <v>861</v>
      </c>
      <c r="G497" s="41"/>
      <c r="H497" s="41"/>
      <c r="I497" s="243"/>
      <c r="J497" s="41"/>
      <c r="K497" s="41"/>
      <c r="L497" s="45"/>
      <c r="M497" s="244"/>
      <c r="N497" s="245"/>
      <c r="O497" s="92"/>
      <c r="P497" s="92"/>
      <c r="Q497" s="92"/>
      <c r="R497" s="92"/>
      <c r="S497" s="92"/>
      <c r="T497" s="93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243</v>
      </c>
      <c r="AU497" s="18" t="s">
        <v>91</v>
      </c>
    </row>
    <row r="498" s="13" customFormat="1">
      <c r="A498" s="13"/>
      <c r="B498" s="253"/>
      <c r="C498" s="254"/>
      <c r="D498" s="241" t="s">
        <v>251</v>
      </c>
      <c r="E498" s="255" t="s">
        <v>1</v>
      </c>
      <c r="F498" s="256" t="s">
        <v>252</v>
      </c>
      <c r="G498" s="254"/>
      <c r="H498" s="255" t="s">
        <v>1</v>
      </c>
      <c r="I498" s="257"/>
      <c r="J498" s="254"/>
      <c r="K498" s="254"/>
      <c r="L498" s="258"/>
      <c r="M498" s="259"/>
      <c r="N498" s="260"/>
      <c r="O498" s="260"/>
      <c r="P498" s="260"/>
      <c r="Q498" s="260"/>
      <c r="R498" s="260"/>
      <c r="S498" s="260"/>
      <c r="T498" s="26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62" t="s">
        <v>251</v>
      </c>
      <c r="AU498" s="262" t="s">
        <v>91</v>
      </c>
      <c r="AV498" s="13" t="s">
        <v>89</v>
      </c>
      <c r="AW498" s="13" t="s">
        <v>37</v>
      </c>
      <c r="AX498" s="13" t="s">
        <v>82</v>
      </c>
      <c r="AY498" s="262" t="s">
        <v>150</v>
      </c>
    </row>
    <row r="499" s="13" customFormat="1">
      <c r="A499" s="13"/>
      <c r="B499" s="253"/>
      <c r="C499" s="254"/>
      <c r="D499" s="241" t="s">
        <v>251</v>
      </c>
      <c r="E499" s="255" t="s">
        <v>1</v>
      </c>
      <c r="F499" s="256" t="s">
        <v>271</v>
      </c>
      <c r="G499" s="254"/>
      <c r="H499" s="255" t="s">
        <v>1</v>
      </c>
      <c r="I499" s="257"/>
      <c r="J499" s="254"/>
      <c r="K499" s="254"/>
      <c r="L499" s="258"/>
      <c r="M499" s="259"/>
      <c r="N499" s="260"/>
      <c r="O499" s="260"/>
      <c r="P499" s="260"/>
      <c r="Q499" s="260"/>
      <c r="R499" s="260"/>
      <c r="S499" s="260"/>
      <c r="T499" s="26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62" t="s">
        <v>251</v>
      </c>
      <c r="AU499" s="262" t="s">
        <v>91</v>
      </c>
      <c r="AV499" s="13" t="s">
        <v>89</v>
      </c>
      <c r="AW499" s="13" t="s">
        <v>37</v>
      </c>
      <c r="AX499" s="13" t="s">
        <v>82</v>
      </c>
      <c r="AY499" s="262" t="s">
        <v>150</v>
      </c>
    </row>
    <row r="500" s="14" customFormat="1">
      <c r="A500" s="14"/>
      <c r="B500" s="263"/>
      <c r="C500" s="264"/>
      <c r="D500" s="241" t="s">
        <v>251</v>
      </c>
      <c r="E500" s="265" t="s">
        <v>1</v>
      </c>
      <c r="F500" s="266" t="s">
        <v>862</v>
      </c>
      <c r="G500" s="264"/>
      <c r="H500" s="267">
        <v>6</v>
      </c>
      <c r="I500" s="268"/>
      <c r="J500" s="264"/>
      <c r="K500" s="264"/>
      <c r="L500" s="269"/>
      <c r="M500" s="270"/>
      <c r="N500" s="271"/>
      <c r="O500" s="271"/>
      <c r="P500" s="271"/>
      <c r="Q500" s="271"/>
      <c r="R500" s="271"/>
      <c r="S500" s="271"/>
      <c r="T500" s="272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73" t="s">
        <v>251</v>
      </c>
      <c r="AU500" s="273" t="s">
        <v>91</v>
      </c>
      <c r="AV500" s="14" t="s">
        <v>91</v>
      </c>
      <c r="AW500" s="14" t="s">
        <v>37</v>
      </c>
      <c r="AX500" s="14" t="s">
        <v>82</v>
      </c>
      <c r="AY500" s="273" t="s">
        <v>150</v>
      </c>
    </row>
    <row r="501" s="15" customFormat="1">
      <c r="A501" s="15"/>
      <c r="B501" s="274"/>
      <c r="C501" s="275"/>
      <c r="D501" s="241" t="s">
        <v>251</v>
      </c>
      <c r="E501" s="276" t="s">
        <v>1</v>
      </c>
      <c r="F501" s="277" t="s">
        <v>255</v>
      </c>
      <c r="G501" s="275"/>
      <c r="H501" s="278">
        <v>6</v>
      </c>
      <c r="I501" s="279"/>
      <c r="J501" s="275"/>
      <c r="K501" s="275"/>
      <c r="L501" s="280"/>
      <c r="M501" s="281"/>
      <c r="N501" s="282"/>
      <c r="O501" s="282"/>
      <c r="P501" s="282"/>
      <c r="Q501" s="282"/>
      <c r="R501" s="282"/>
      <c r="S501" s="282"/>
      <c r="T501" s="283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84" t="s">
        <v>251</v>
      </c>
      <c r="AU501" s="284" t="s">
        <v>91</v>
      </c>
      <c r="AV501" s="15" t="s">
        <v>149</v>
      </c>
      <c r="AW501" s="15" t="s">
        <v>37</v>
      </c>
      <c r="AX501" s="15" t="s">
        <v>89</v>
      </c>
      <c r="AY501" s="284" t="s">
        <v>150</v>
      </c>
    </row>
    <row r="502" s="2" customFormat="1" ht="33" customHeight="1">
      <c r="A502" s="39"/>
      <c r="B502" s="40"/>
      <c r="C502" s="228" t="s">
        <v>863</v>
      </c>
      <c r="D502" s="228" t="s">
        <v>153</v>
      </c>
      <c r="E502" s="229" t="s">
        <v>864</v>
      </c>
      <c r="F502" s="230" t="s">
        <v>865</v>
      </c>
      <c r="G502" s="231" t="s">
        <v>393</v>
      </c>
      <c r="H502" s="232">
        <v>1</v>
      </c>
      <c r="I502" s="233"/>
      <c r="J502" s="234">
        <f>ROUND(I502*H502,2)</f>
        <v>0</v>
      </c>
      <c r="K502" s="230" t="s">
        <v>240</v>
      </c>
      <c r="L502" s="45"/>
      <c r="M502" s="235" t="s">
        <v>1</v>
      </c>
      <c r="N502" s="236" t="s">
        <v>47</v>
      </c>
      <c r="O502" s="92"/>
      <c r="P502" s="237">
        <f>O502*H502</f>
        <v>0</v>
      </c>
      <c r="Q502" s="237">
        <v>0.00014999999999999999</v>
      </c>
      <c r="R502" s="237">
        <f>Q502*H502</f>
        <v>0.00014999999999999999</v>
      </c>
      <c r="S502" s="237">
        <v>0</v>
      </c>
      <c r="T502" s="238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9" t="s">
        <v>334</v>
      </c>
      <c r="AT502" s="239" t="s">
        <v>153</v>
      </c>
      <c r="AU502" s="239" t="s">
        <v>91</v>
      </c>
      <c r="AY502" s="18" t="s">
        <v>150</v>
      </c>
      <c r="BE502" s="240">
        <f>IF(N502="základní",J502,0)</f>
        <v>0</v>
      </c>
      <c r="BF502" s="240">
        <f>IF(N502="snížená",J502,0)</f>
        <v>0</v>
      </c>
      <c r="BG502" s="240">
        <f>IF(N502="zákl. přenesená",J502,0)</f>
        <v>0</v>
      </c>
      <c r="BH502" s="240">
        <f>IF(N502="sníž. přenesená",J502,0)</f>
        <v>0</v>
      </c>
      <c r="BI502" s="240">
        <f>IF(N502="nulová",J502,0)</f>
        <v>0</v>
      </c>
      <c r="BJ502" s="18" t="s">
        <v>89</v>
      </c>
      <c r="BK502" s="240">
        <f>ROUND(I502*H502,2)</f>
        <v>0</v>
      </c>
      <c r="BL502" s="18" t="s">
        <v>334</v>
      </c>
      <c r="BM502" s="239" t="s">
        <v>866</v>
      </c>
    </row>
    <row r="503" s="2" customFormat="1">
      <c r="A503" s="39"/>
      <c r="B503" s="40"/>
      <c r="C503" s="41"/>
      <c r="D503" s="241" t="s">
        <v>158</v>
      </c>
      <c r="E503" s="41"/>
      <c r="F503" s="242" t="s">
        <v>867</v>
      </c>
      <c r="G503" s="41"/>
      <c r="H503" s="41"/>
      <c r="I503" s="243"/>
      <c r="J503" s="41"/>
      <c r="K503" s="41"/>
      <c r="L503" s="45"/>
      <c r="M503" s="244"/>
      <c r="N503" s="245"/>
      <c r="O503" s="92"/>
      <c r="P503" s="92"/>
      <c r="Q503" s="92"/>
      <c r="R503" s="92"/>
      <c r="S503" s="92"/>
      <c r="T503" s="93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158</v>
      </c>
      <c r="AU503" s="18" t="s">
        <v>91</v>
      </c>
    </row>
    <row r="504" s="2" customFormat="1">
      <c r="A504" s="39"/>
      <c r="B504" s="40"/>
      <c r="C504" s="41"/>
      <c r="D504" s="251" t="s">
        <v>243</v>
      </c>
      <c r="E504" s="41"/>
      <c r="F504" s="252" t="s">
        <v>868</v>
      </c>
      <c r="G504" s="41"/>
      <c r="H504" s="41"/>
      <c r="I504" s="243"/>
      <c r="J504" s="41"/>
      <c r="K504" s="41"/>
      <c r="L504" s="45"/>
      <c r="M504" s="244"/>
      <c r="N504" s="245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243</v>
      </c>
      <c r="AU504" s="18" t="s">
        <v>91</v>
      </c>
    </row>
    <row r="505" s="2" customFormat="1" ht="16.5" customHeight="1">
      <c r="A505" s="39"/>
      <c r="B505" s="40"/>
      <c r="C505" s="289" t="s">
        <v>869</v>
      </c>
      <c r="D505" s="289" t="s">
        <v>468</v>
      </c>
      <c r="E505" s="290" t="s">
        <v>870</v>
      </c>
      <c r="F505" s="291" t="s">
        <v>871</v>
      </c>
      <c r="G505" s="292" t="s">
        <v>393</v>
      </c>
      <c r="H505" s="293">
        <v>1</v>
      </c>
      <c r="I505" s="294"/>
      <c r="J505" s="295">
        <f>ROUND(I505*H505,2)</f>
        <v>0</v>
      </c>
      <c r="K505" s="291" t="s">
        <v>1</v>
      </c>
      <c r="L505" s="296"/>
      <c r="M505" s="297" t="s">
        <v>1</v>
      </c>
      <c r="N505" s="298" t="s">
        <v>47</v>
      </c>
      <c r="O505" s="92"/>
      <c r="P505" s="237">
        <f>O505*H505</f>
        <v>0</v>
      </c>
      <c r="Q505" s="237">
        <v>0.00089999999999999998</v>
      </c>
      <c r="R505" s="237">
        <f>Q505*H505</f>
        <v>0.00089999999999999998</v>
      </c>
      <c r="S505" s="237">
        <v>0</v>
      </c>
      <c r="T505" s="238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9" t="s">
        <v>605</v>
      </c>
      <c r="AT505" s="239" t="s">
        <v>468</v>
      </c>
      <c r="AU505" s="239" t="s">
        <v>91</v>
      </c>
      <c r="AY505" s="18" t="s">
        <v>150</v>
      </c>
      <c r="BE505" s="240">
        <f>IF(N505="základní",J505,0)</f>
        <v>0</v>
      </c>
      <c r="BF505" s="240">
        <f>IF(N505="snížená",J505,0)</f>
        <v>0</v>
      </c>
      <c r="BG505" s="240">
        <f>IF(N505="zákl. přenesená",J505,0)</f>
        <v>0</v>
      </c>
      <c r="BH505" s="240">
        <f>IF(N505="sníž. přenesená",J505,0)</f>
        <v>0</v>
      </c>
      <c r="BI505" s="240">
        <f>IF(N505="nulová",J505,0)</f>
        <v>0</v>
      </c>
      <c r="BJ505" s="18" t="s">
        <v>89</v>
      </c>
      <c r="BK505" s="240">
        <f>ROUND(I505*H505,2)</f>
        <v>0</v>
      </c>
      <c r="BL505" s="18" t="s">
        <v>334</v>
      </c>
      <c r="BM505" s="239" t="s">
        <v>872</v>
      </c>
    </row>
    <row r="506" s="2" customFormat="1" ht="24.15" customHeight="1">
      <c r="A506" s="39"/>
      <c r="B506" s="40"/>
      <c r="C506" s="228" t="s">
        <v>873</v>
      </c>
      <c r="D506" s="228" t="s">
        <v>153</v>
      </c>
      <c r="E506" s="229" t="s">
        <v>874</v>
      </c>
      <c r="F506" s="230" t="s">
        <v>875</v>
      </c>
      <c r="G506" s="231" t="s">
        <v>239</v>
      </c>
      <c r="H506" s="232">
        <v>40</v>
      </c>
      <c r="I506" s="233"/>
      <c r="J506" s="234">
        <f>ROUND(I506*H506,2)</f>
        <v>0</v>
      </c>
      <c r="K506" s="230" t="s">
        <v>1</v>
      </c>
      <c r="L506" s="45"/>
      <c r="M506" s="235" t="s">
        <v>1</v>
      </c>
      <c r="N506" s="236" t="s">
        <v>47</v>
      </c>
      <c r="O506" s="92"/>
      <c r="P506" s="237">
        <f>O506*H506</f>
        <v>0</v>
      </c>
      <c r="Q506" s="237">
        <v>0.00117</v>
      </c>
      <c r="R506" s="237">
        <f>Q506*H506</f>
        <v>0.046800000000000001</v>
      </c>
      <c r="S506" s="237">
        <v>0</v>
      </c>
      <c r="T506" s="238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9" t="s">
        <v>334</v>
      </c>
      <c r="AT506" s="239" t="s">
        <v>153</v>
      </c>
      <c r="AU506" s="239" t="s">
        <v>91</v>
      </c>
      <c r="AY506" s="18" t="s">
        <v>150</v>
      </c>
      <c r="BE506" s="240">
        <f>IF(N506="základní",J506,0)</f>
        <v>0</v>
      </c>
      <c r="BF506" s="240">
        <f>IF(N506="snížená",J506,0)</f>
        <v>0</v>
      </c>
      <c r="BG506" s="240">
        <f>IF(N506="zákl. přenesená",J506,0)</f>
        <v>0</v>
      </c>
      <c r="BH506" s="240">
        <f>IF(N506="sníž. přenesená",J506,0)</f>
        <v>0</v>
      </c>
      <c r="BI506" s="240">
        <f>IF(N506="nulová",J506,0)</f>
        <v>0</v>
      </c>
      <c r="BJ506" s="18" t="s">
        <v>89</v>
      </c>
      <c r="BK506" s="240">
        <f>ROUND(I506*H506,2)</f>
        <v>0</v>
      </c>
      <c r="BL506" s="18" t="s">
        <v>334</v>
      </c>
      <c r="BM506" s="239" t="s">
        <v>876</v>
      </c>
    </row>
    <row r="507" s="13" customFormat="1">
      <c r="A507" s="13"/>
      <c r="B507" s="253"/>
      <c r="C507" s="254"/>
      <c r="D507" s="241" t="s">
        <v>251</v>
      </c>
      <c r="E507" s="255" t="s">
        <v>1</v>
      </c>
      <c r="F507" s="256" t="s">
        <v>252</v>
      </c>
      <c r="G507" s="254"/>
      <c r="H507" s="255" t="s">
        <v>1</v>
      </c>
      <c r="I507" s="257"/>
      <c r="J507" s="254"/>
      <c r="K507" s="254"/>
      <c r="L507" s="258"/>
      <c r="M507" s="259"/>
      <c r="N507" s="260"/>
      <c r="O507" s="260"/>
      <c r="P507" s="260"/>
      <c r="Q507" s="260"/>
      <c r="R507" s="260"/>
      <c r="S507" s="260"/>
      <c r="T507" s="261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62" t="s">
        <v>251</v>
      </c>
      <c r="AU507" s="262" t="s">
        <v>91</v>
      </c>
      <c r="AV507" s="13" t="s">
        <v>89</v>
      </c>
      <c r="AW507" s="13" t="s">
        <v>37</v>
      </c>
      <c r="AX507" s="13" t="s">
        <v>82</v>
      </c>
      <c r="AY507" s="262" t="s">
        <v>150</v>
      </c>
    </row>
    <row r="508" s="13" customFormat="1">
      <c r="A508" s="13"/>
      <c r="B508" s="253"/>
      <c r="C508" s="254"/>
      <c r="D508" s="241" t="s">
        <v>251</v>
      </c>
      <c r="E508" s="255" t="s">
        <v>1</v>
      </c>
      <c r="F508" s="256" t="s">
        <v>253</v>
      </c>
      <c r="G508" s="254"/>
      <c r="H508" s="255" t="s">
        <v>1</v>
      </c>
      <c r="I508" s="257"/>
      <c r="J508" s="254"/>
      <c r="K508" s="254"/>
      <c r="L508" s="258"/>
      <c r="M508" s="259"/>
      <c r="N508" s="260"/>
      <c r="O508" s="260"/>
      <c r="P508" s="260"/>
      <c r="Q508" s="260"/>
      <c r="R508" s="260"/>
      <c r="S508" s="260"/>
      <c r="T508" s="26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62" t="s">
        <v>251</v>
      </c>
      <c r="AU508" s="262" t="s">
        <v>91</v>
      </c>
      <c r="AV508" s="13" t="s">
        <v>89</v>
      </c>
      <c r="AW508" s="13" t="s">
        <v>37</v>
      </c>
      <c r="AX508" s="13" t="s">
        <v>82</v>
      </c>
      <c r="AY508" s="262" t="s">
        <v>150</v>
      </c>
    </row>
    <row r="509" s="14" customFormat="1">
      <c r="A509" s="14"/>
      <c r="B509" s="263"/>
      <c r="C509" s="264"/>
      <c r="D509" s="241" t="s">
        <v>251</v>
      </c>
      <c r="E509" s="265" t="s">
        <v>1</v>
      </c>
      <c r="F509" s="266" t="s">
        <v>254</v>
      </c>
      <c r="G509" s="264"/>
      <c r="H509" s="267">
        <v>40</v>
      </c>
      <c r="I509" s="268"/>
      <c r="J509" s="264"/>
      <c r="K509" s="264"/>
      <c r="L509" s="269"/>
      <c r="M509" s="270"/>
      <c r="N509" s="271"/>
      <c r="O509" s="271"/>
      <c r="P509" s="271"/>
      <c r="Q509" s="271"/>
      <c r="R509" s="271"/>
      <c r="S509" s="271"/>
      <c r="T509" s="272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73" t="s">
        <v>251</v>
      </c>
      <c r="AU509" s="273" t="s">
        <v>91</v>
      </c>
      <c r="AV509" s="14" t="s">
        <v>91</v>
      </c>
      <c r="AW509" s="14" t="s">
        <v>37</v>
      </c>
      <c r="AX509" s="14" t="s">
        <v>82</v>
      </c>
      <c r="AY509" s="273" t="s">
        <v>150</v>
      </c>
    </row>
    <row r="510" s="15" customFormat="1">
      <c r="A510" s="15"/>
      <c r="B510" s="274"/>
      <c r="C510" s="275"/>
      <c r="D510" s="241" t="s">
        <v>251</v>
      </c>
      <c r="E510" s="276" t="s">
        <v>1</v>
      </c>
      <c r="F510" s="277" t="s">
        <v>255</v>
      </c>
      <c r="G510" s="275"/>
      <c r="H510" s="278">
        <v>40</v>
      </c>
      <c r="I510" s="279"/>
      <c r="J510" s="275"/>
      <c r="K510" s="275"/>
      <c r="L510" s="280"/>
      <c r="M510" s="281"/>
      <c r="N510" s="282"/>
      <c r="O510" s="282"/>
      <c r="P510" s="282"/>
      <c r="Q510" s="282"/>
      <c r="R510" s="282"/>
      <c r="S510" s="282"/>
      <c r="T510" s="283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84" t="s">
        <v>251</v>
      </c>
      <c r="AU510" s="284" t="s">
        <v>91</v>
      </c>
      <c r="AV510" s="15" t="s">
        <v>149</v>
      </c>
      <c r="AW510" s="15" t="s">
        <v>37</v>
      </c>
      <c r="AX510" s="15" t="s">
        <v>89</v>
      </c>
      <c r="AY510" s="284" t="s">
        <v>150</v>
      </c>
    </row>
    <row r="511" s="2" customFormat="1" ht="24.15" customHeight="1">
      <c r="A511" s="39"/>
      <c r="B511" s="40"/>
      <c r="C511" s="228" t="s">
        <v>877</v>
      </c>
      <c r="D511" s="228" t="s">
        <v>153</v>
      </c>
      <c r="E511" s="229" t="s">
        <v>878</v>
      </c>
      <c r="F511" s="230" t="s">
        <v>879</v>
      </c>
      <c r="G511" s="231" t="s">
        <v>292</v>
      </c>
      <c r="H511" s="232">
        <v>0.20699999999999999</v>
      </c>
      <c r="I511" s="233"/>
      <c r="J511" s="234">
        <f>ROUND(I511*H511,2)</f>
        <v>0</v>
      </c>
      <c r="K511" s="230" t="s">
        <v>240</v>
      </c>
      <c r="L511" s="45"/>
      <c r="M511" s="235" t="s">
        <v>1</v>
      </c>
      <c r="N511" s="236" t="s">
        <v>47</v>
      </c>
      <c r="O511" s="92"/>
      <c r="P511" s="237">
        <f>O511*H511</f>
        <v>0</v>
      </c>
      <c r="Q511" s="237">
        <v>0</v>
      </c>
      <c r="R511" s="237">
        <f>Q511*H511</f>
        <v>0</v>
      </c>
      <c r="S511" s="237">
        <v>0</v>
      </c>
      <c r="T511" s="238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9" t="s">
        <v>334</v>
      </c>
      <c r="AT511" s="239" t="s">
        <v>153</v>
      </c>
      <c r="AU511" s="239" t="s">
        <v>91</v>
      </c>
      <c r="AY511" s="18" t="s">
        <v>150</v>
      </c>
      <c r="BE511" s="240">
        <f>IF(N511="základní",J511,0)</f>
        <v>0</v>
      </c>
      <c r="BF511" s="240">
        <f>IF(N511="snížená",J511,0)</f>
        <v>0</v>
      </c>
      <c r="BG511" s="240">
        <f>IF(N511="zákl. přenesená",J511,0)</f>
        <v>0</v>
      </c>
      <c r="BH511" s="240">
        <f>IF(N511="sníž. přenesená",J511,0)</f>
        <v>0</v>
      </c>
      <c r="BI511" s="240">
        <f>IF(N511="nulová",J511,0)</f>
        <v>0</v>
      </c>
      <c r="BJ511" s="18" t="s">
        <v>89</v>
      </c>
      <c r="BK511" s="240">
        <f>ROUND(I511*H511,2)</f>
        <v>0</v>
      </c>
      <c r="BL511" s="18" t="s">
        <v>334</v>
      </c>
      <c r="BM511" s="239" t="s">
        <v>880</v>
      </c>
    </row>
    <row r="512" s="2" customFormat="1">
      <c r="A512" s="39"/>
      <c r="B512" s="40"/>
      <c r="C512" s="41"/>
      <c r="D512" s="241" t="s">
        <v>158</v>
      </c>
      <c r="E512" s="41"/>
      <c r="F512" s="242" t="s">
        <v>881</v>
      </c>
      <c r="G512" s="41"/>
      <c r="H512" s="41"/>
      <c r="I512" s="243"/>
      <c r="J512" s="41"/>
      <c r="K512" s="41"/>
      <c r="L512" s="45"/>
      <c r="M512" s="244"/>
      <c r="N512" s="245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158</v>
      </c>
      <c r="AU512" s="18" t="s">
        <v>91</v>
      </c>
    </row>
    <row r="513" s="2" customFormat="1">
      <c r="A513" s="39"/>
      <c r="B513" s="40"/>
      <c r="C513" s="41"/>
      <c r="D513" s="251" t="s">
        <v>243</v>
      </c>
      <c r="E513" s="41"/>
      <c r="F513" s="252" t="s">
        <v>882</v>
      </c>
      <c r="G513" s="41"/>
      <c r="H513" s="41"/>
      <c r="I513" s="243"/>
      <c r="J513" s="41"/>
      <c r="K513" s="41"/>
      <c r="L513" s="45"/>
      <c r="M513" s="244"/>
      <c r="N513" s="245"/>
      <c r="O513" s="92"/>
      <c r="P513" s="92"/>
      <c r="Q513" s="92"/>
      <c r="R513" s="92"/>
      <c r="S513" s="92"/>
      <c r="T513" s="93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243</v>
      </c>
      <c r="AU513" s="18" t="s">
        <v>91</v>
      </c>
    </row>
    <row r="514" s="12" customFormat="1" ht="22.8" customHeight="1">
      <c r="A514" s="12"/>
      <c r="B514" s="212"/>
      <c r="C514" s="213"/>
      <c r="D514" s="214" t="s">
        <v>81</v>
      </c>
      <c r="E514" s="226" t="s">
        <v>883</v>
      </c>
      <c r="F514" s="226" t="s">
        <v>884</v>
      </c>
      <c r="G514" s="213"/>
      <c r="H514" s="213"/>
      <c r="I514" s="216"/>
      <c r="J514" s="227">
        <f>BK514</f>
        <v>0</v>
      </c>
      <c r="K514" s="213"/>
      <c r="L514" s="218"/>
      <c r="M514" s="219"/>
      <c r="N514" s="220"/>
      <c r="O514" s="220"/>
      <c r="P514" s="221">
        <f>SUM(P515:P516)</f>
        <v>0</v>
      </c>
      <c r="Q514" s="220"/>
      <c r="R514" s="221">
        <f>SUM(R515:R516)</f>
        <v>0</v>
      </c>
      <c r="S514" s="220"/>
      <c r="T514" s="222">
        <f>SUM(T515:T516)</f>
        <v>0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23" t="s">
        <v>91</v>
      </c>
      <c r="AT514" s="224" t="s">
        <v>81</v>
      </c>
      <c r="AU514" s="224" t="s">
        <v>89</v>
      </c>
      <c r="AY514" s="223" t="s">
        <v>150</v>
      </c>
      <c r="BK514" s="225">
        <f>SUM(BK515:BK516)</f>
        <v>0</v>
      </c>
    </row>
    <row r="515" s="2" customFormat="1" ht="24.15" customHeight="1">
      <c r="A515" s="39"/>
      <c r="B515" s="40"/>
      <c r="C515" s="228" t="s">
        <v>885</v>
      </c>
      <c r="D515" s="228" t="s">
        <v>153</v>
      </c>
      <c r="E515" s="229" t="s">
        <v>886</v>
      </c>
      <c r="F515" s="230" t="s">
        <v>887</v>
      </c>
      <c r="G515" s="231" t="s">
        <v>393</v>
      </c>
      <c r="H515" s="232">
        <v>5</v>
      </c>
      <c r="I515" s="233"/>
      <c r="J515" s="234">
        <f>ROUND(I515*H515,2)</f>
        <v>0</v>
      </c>
      <c r="K515" s="230" t="s">
        <v>1</v>
      </c>
      <c r="L515" s="45"/>
      <c r="M515" s="235" t="s">
        <v>1</v>
      </c>
      <c r="N515" s="236" t="s">
        <v>47</v>
      </c>
      <c r="O515" s="92"/>
      <c r="P515" s="237">
        <f>O515*H515</f>
        <v>0</v>
      </c>
      <c r="Q515" s="237">
        <v>0</v>
      </c>
      <c r="R515" s="237">
        <f>Q515*H515</f>
        <v>0</v>
      </c>
      <c r="S515" s="237">
        <v>0</v>
      </c>
      <c r="T515" s="238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9" t="s">
        <v>334</v>
      </c>
      <c r="AT515" s="239" t="s">
        <v>153</v>
      </c>
      <c r="AU515" s="239" t="s">
        <v>91</v>
      </c>
      <c r="AY515" s="18" t="s">
        <v>150</v>
      </c>
      <c r="BE515" s="240">
        <f>IF(N515="základní",J515,0)</f>
        <v>0</v>
      </c>
      <c r="BF515" s="240">
        <f>IF(N515="snížená",J515,0)</f>
        <v>0</v>
      </c>
      <c r="BG515" s="240">
        <f>IF(N515="zákl. přenesená",J515,0)</f>
        <v>0</v>
      </c>
      <c r="BH515" s="240">
        <f>IF(N515="sníž. přenesená",J515,0)</f>
        <v>0</v>
      </c>
      <c r="BI515" s="240">
        <f>IF(N515="nulová",J515,0)</f>
        <v>0</v>
      </c>
      <c r="BJ515" s="18" t="s">
        <v>89</v>
      </c>
      <c r="BK515" s="240">
        <f>ROUND(I515*H515,2)</f>
        <v>0</v>
      </c>
      <c r="BL515" s="18" t="s">
        <v>334</v>
      </c>
      <c r="BM515" s="239" t="s">
        <v>888</v>
      </c>
    </row>
    <row r="516" s="2" customFormat="1" ht="24.15" customHeight="1">
      <c r="A516" s="39"/>
      <c r="B516" s="40"/>
      <c r="C516" s="228" t="s">
        <v>889</v>
      </c>
      <c r="D516" s="228" t="s">
        <v>153</v>
      </c>
      <c r="E516" s="229" t="s">
        <v>890</v>
      </c>
      <c r="F516" s="230" t="s">
        <v>891</v>
      </c>
      <c r="G516" s="231" t="s">
        <v>393</v>
      </c>
      <c r="H516" s="232">
        <v>8</v>
      </c>
      <c r="I516" s="233"/>
      <c r="J516" s="234">
        <f>ROUND(I516*H516,2)</f>
        <v>0</v>
      </c>
      <c r="K516" s="230" t="s">
        <v>1</v>
      </c>
      <c r="L516" s="45"/>
      <c r="M516" s="235" t="s">
        <v>1</v>
      </c>
      <c r="N516" s="236" t="s">
        <v>47</v>
      </c>
      <c r="O516" s="92"/>
      <c r="P516" s="237">
        <f>O516*H516</f>
        <v>0</v>
      </c>
      <c r="Q516" s="237">
        <v>0</v>
      </c>
      <c r="R516" s="237">
        <f>Q516*H516</f>
        <v>0</v>
      </c>
      <c r="S516" s="237">
        <v>0</v>
      </c>
      <c r="T516" s="238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9" t="s">
        <v>334</v>
      </c>
      <c r="AT516" s="239" t="s">
        <v>153</v>
      </c>
      <c r="AU516" s="239" t="s">
        <v>91</v>
      </c>
      <c r="AY516" s="18" t="s">
        <v>150</v>
      </c>
      <c r="BE516" s="240">
        <f>IF(N516="základní",J516,0)</f>
        <v>0</v>
      </c>
      <c r="BF516" s="240">
        <f>IF(N516="snížená",J516,0)</f>
        <v>0</v>
      </c>
      <c r="BG516" s="240">
        <f>IF(N516="zákl. přenesená",J516,0)</f>
        <v>0</v>
      </c>
      <c r="BH516" s="240">
        <f>IF(N516="sníž. přenesená",J516,0)</f>
        <v>0</v>
      </c>
      <c r="BI516" s="240">
        <f>IF(N516="nulová",J516,0)</f>
        <v>0</v>
      </c>
      <c r="BJ516" s="18" t="s">
        <v>89</v>
      </c>
      <c r="BK516" s="240">
        <f>ROUND(I516*H516,2)</f>
        <v>0</v>
      </c>
      <c r="BL516" s="18" t="s">
        <v>334</v>
      </c>
      <c r="BM516" s="239" t="s">
        <v>892</v>
      </c>
    </row>
    <row r="517" s="12" customFormat="1" ht="22.8" customHeight="1">
      <c r="A517" s="12"/>
      <c r="B517" s="212"/>
      <c r="C517" s="213"/>
      <c r="D517" s="214" t="s">
        <v>81</v>
      </c>
      <c r="E517" s="226" t="s">
        <v>425</v>
      </c>
      <c r="F517" s="226" t="s">
        <v>426</v>
      </c>
      <c r="G517" s="213"/>
      <c r="H517" s="213"/>
      <c r="I517" s="216"/>
      <c r="J517" s="227">
        <f>BK517</f>
        <v>0</v>
      </c>
      <c r="K517" s="213"/>
      <c r="L517" s="218"/>
      <c r="M517" s="219"/>
      <c r="N517" s="220"/>
      <c r="O517" s="220"/>
      <c r="P517" s="221">
        <f>SUM(P518:P529)</f>
        <v>0</v>
      </c>
      <c r="Q517" s="220"/>
      <c r="R517" s="221">
        <f>SUM(R518:R529)</f>
        <v>0.48185000000000006</v>
      </c>
      <c r="S517" s="220"/>
      <c r="T517" s="222">
        <f>SUM(T518:T529)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23" t="s">
        <v>91</v>
      </c>
      <c r="AT517" s="224" t="s">
        <v>81</v>
      </c>
      <c r="AU517" s="224" t="s">
        <v>89</v>
      </c>
      <c r="AY517" s="223" t="s">
        <v>150</v>
      </c>
      <c r="BK517" s="225">
        <f>SUM(BK518:BK529)</f>
        <v>0</v>
      </c>
    </row>
    <row r="518" s="2" customFormat="1" ht="24.15" customHeight="1">
      <c r="A518" s="39"/>
      <c r="B518" s="40"/>
      <c r="C518" s="228" t="s">
        <v>893</v>
      </c>
      <c r="D518" s="228" t="s">
        <v>153</v>
      </c>
      <c r="E518" s="229" t="s">
        <v>894</v>
      </c>
      <c r="F518" s="230" t="s">
        <v>895</v>
      </c>
      <c r="G518" s="231" t="s">
        <v>393</v>
      </c>
      <c r="H518" s="232">
        <v>3</v>
      </c>
      <c r="I518" s="233"/>
      <c r="J518" s="234">
        <f>ROUND(I518*H518,2)</f>
        <v>0</v>
      </c>
      <c r="K518" s="230" t="s">
        <v>240</v>
      </c>
      <c r="L518" s="45"/>
      <c r="M518" s="235" t="s">
        <v>1</v>
      </c>
      <c r="N518" s="236" t="s">
        <v>47</v>
      </c>
      <c r="O518" s="92"/>
      <c r="P518" s="237">
        <f>O518*H518</f>
        <v>0</v>
      </c>
      <c r="Q518" s="237">
        <v>0</v>
      </c>
      <c r="R518" s="237">
        <f>Q518*H518</f>
        <v>0</v>
      </c>
      <c r="S518" s="237">
        <v>0</v>
      </c>
      <c r="T518" s="238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9" t="s">
        <v>334</v>
      </c>
      <c r="AT518" s="239" t="s">
        <v>153</v>
      </c>
      <c r="AU518" s="239" t="s">
        <v>91</v>
      </c>
      <c r="AY518" s="18" t="s">
        <v>150</v>
      </c>
      <c r="BE518" s="240">
        <f>IF(N518="základní",J518,0)</f>
        <v>0</v>
      </c>
      <c r="BF518" s="240">
        <f>IF(N518="snížená",J518,0)</f>
        <v>0</v>
      </c>
      <c r="BG518" s="240">
        <f>IF(N518="zákl. přenesená",J518,0)</f>
        <v>0</v>
      </c>
      <c r="BH518" s="240">
        <f>IF(N518="sníž. přenesená",J518,0)</f>
        <v>0</v>
      </c>
      <c r="BI518" s="240">
        <f>IF(N518="nulová",J518,0)</f>
        <v>0</v>
      </c>
      <c r="BJ518" s="18" t="s">
        <v>89</v>
      </c>
      <c r="BK518" s="240">
        <f>ROUND(I518*H518,2)</f>
        <v>0</v>
      </c>
      <c r="BL518" s="18" t="s">
        <v>334</v>
      </c>
      <c r="BM518" s="239" t="s">
        <v>896</v>
      </c>
    </row>
    <row r="519" s="2" customFormat="1">
      <c r="A519" s="39"/>
      <c r="B519" s="40"/>
      <c r="C519" s="41"/>
      <c r="D519" s="241" t="s">
        <v>158</v>
      </c>
      <c r="E519" s="41"/>
      <c r="F519" s="242" t="s">
        <v>897</v>
      </c>
      <c r="G519" s="41"/>
      <c r="H519" s="41"/>
      <c r="I519" s="243"/>
      <c r="J519" s="41"/>
      <c r="K519" s="41"/>
      <c r="L519" s="45"/>
      <c r="M519" s="244"/>
      <c r="N519" s="245"/>
      <c r="O519" s="92"/>
      <c r="P519" s="92"/>
      <c r="Q519" s="92"/>
      <c r="R519" s="92"/>
      <c r="S519" s="92"/>
      <c r="T519" s="93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158</v>
      </c>
      <c r="AU519" s="18" t="s">
        <v>91</v>
      </c>
    </row>
    <row r="520" s="2" customFormat="1">
      <c r="A520" s="39"/>
      <c r="B520" s="40"/>
      <c r="C520" s="41"/>
      <c r="D520" s="251" t="s">
        <v>243</v>
      </c>
      <c r="E520" s="41"/>
      <c r="F520" s="252" t="s">
        <v>898</v>
      </c>
      <c r="G520" s="41"/>
      <c r="H520" s="41"/>
      <c r="I520" s="243"/>
      <c r="J520" s="41"/>
      <c r="K520" s="41"/>
      <c r="L520" s="45"/>
      <c r="M520" s="244"/>
      <c r="N520" s="245"/>
      <c r="O520" s="92"/>
      <c r="P520" s="92"/>
      <c r="Q520" s="92"/>
      <c r="R520" s="92"/>
      <c r="S520" s="92"/>
      <c r="T520" s="93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243</v>
      </c>
      <c r="AU520" s="18" t="s">
        <v>91</v>
      </c>
    </row>
    <row r="521" s="2" customFormat="1" ht="24.15" customHeight="1">
      <c r="A521" s="39"/>
      <c r="B521" s="40"/>
      <c r="C521" s="289" t="s">
        <v>899</v>
      </c>
      <c r="D521" s="289" t="s">
        <v>468</v>
      </c>
      <c r="E521" s="290" t="s">
        <v>900</v>
      </c>
      <c r="F521" s="291" t="s">
        <v>901</v>
      </c>
      <c r="G521" s="292" t="s">
        <v>393</v>
      </c>
      <c r="H521" s="293">
        <v>3</v>
      </c>
      <c r="I521" s="294"/>
      <c r="J521" s="295">
        <f>ROUND(I521*H521,2)</f>
        <v>0</v>
      </c>
      <c r="K521" s="291" t="s">
        <v>240</v>
      </c>
      <c r="L521" s="296"/>
      <c r="M521" s="297" t="s">
        <v>1</v>
      </c>
      <c r="N521" s="298" t="s">
        <v>47</v>
      </c>
      <c r="O521" s="92"/>
      <c r="P521" s="237">
        <f>O521*H521</f>
        <v>0</v>
      </c>
      <c r="Q521" s="237">
        <v>0.0029499999999999999</v>
      </c>
      <c r="R521" s="237">
        <f>Q521*H521</f>
        <v>0.0088500000000000002</v>
      </c>
      <c r="S521" s="237">
        <v>0</v>
      </c>
      <c r="T521" s="238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9" t="s">
        <v>605</v>
      </c>
      <c r="AT521" s="239" t="s">
        <v>468</v>
      </c>
      <c r="AU521" s="239" t="s">
        <v>91</v>
      </c>
      <c r="AY521" s="18" t="s">
        <v>150</v>
      </c>
      <c r="BE521" s="240">
        <f>IF(N521="základní",J521,0)</f>
        <v>0</v>
      </c>
      <c r="BF521" s="240">
        <f>IF(N521="snížená",J521,0)</f>
        <v>0</v>
      </c>
      <c r="BG521" s="240">
        <f>IF(N521="zákl. přenesená",J521,0)</f>
        <v>0</v>
      </c>
      <c r="BH521" s="240">
        <f>IF(N521="sníž. přenesená",J521,0)</f>
        <v>0</v>
      </c>
      <c r="BI521" s="240">
        <f>IF(N521="nulová",J521,0)</f>
        <v>0</v>
      </c>
      <c r="BJ521" s="18" t="s">
        <v>89</v>
      </c>
      <c r="BK521" s="240">
        <f>ROUND(I521*H521,2)</f>
        <v>0</v>
      </c>
      <c r="BL521" s="18" t="s">
        <v>334</v>
      </c>
      <c r="BM521" s="239" t="s">
        <v>902</v>
      </c>
    </row>
    <row r="522" s="2" customFormat="1">
      <c r="A522" s="39"/>
      <c r="B522" s="40"/>
      <c r="C522" s="41"/>
      <c r="D522" s="241" t="s">
        <v>158</v>
      </c>
      <c r="E522" s="41"/>
      <c r="F522" s="242" t="s">
        <v>901</v>
      </c>
      <c r="G522" s="41"/>
      <c r="H522" s="41"/>
      <c r="I522" s="243"/>
      <c r="J522" s="41"/>
      <c r="K522" s="41"/>
      <c r="L522" s="45"/>
      <c r="M522" s="244"/>
      <c r="N522" s="245"/>
      <c r="O522" s="92"/>
      <c r="P522" s="92"/>
      <c r="Q522" s="92"/>
      <c r="R522" s="92"/>
      <c r="S522" s="92"/>
      <c r="T522" s="93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158</v>
      </c>
      <c r="AU522" s="18" t="s">
        <v>91</v>
      </c>
    </row>
    <row r="523" s="2" customFormat="1" ht="16.5" customHeight="1">
      <c r="A523" s="39"/>
      <c r="B523" s="40"/>
      <c r="C523" s="228" t="s">
        <v>903</v>
      </c>
      <c r="D523" s="228" t="s">
        <v>153</v>
      </c>
      <c r="E523" s="229" t="s">
        <v>904</v>
      </c>
      <c r="F523" s="230" t="s">
        <v>905</v>
      </c>
      <c r="G523" s="231" t="s">
        <v>393</v>
      </c>
      <c r="H523" s="232">
        <v>1</v>
      </c>
      <c r="I523" s="233"/>
      <c r="J523" s="234">
        <f>ROUND(I523*H523,2)</f>
        <v>0</v>
      </c>
      <c r="K523" s="230" t="s">
        <v>1</v>
      </c>
      <c r="L523" s="45"/>
      <c r="M523" s="235" t="s">
        <v>1</v>
      </c>
      <c r="N523" s="236" t="s">
        <v>47</v>
      </c>
      <c r="O523" s="92"/>
      <c r="P523" s="237">
        <f>O523*H523</f>
        <v>0</v>
      </c>
      <c r="Q523" s="237">
        <v>0</v>
      </c>
      <c r="R523" s="237">
        <f>Q523*H523</f>
        <v>0</v>
      </c>
      <c r="S523" s="237">
        <v>0</v>
      </c>
      <c r="T523" s="238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9" t="s">
        <v>334</v>
      </c>
      <c r="AT523" s="239" t="s">
        <v>153</v>
      </c>
      <c r="AU523" s="239" t="s">
        <v>91</v>
      </c>
      <c r="AY523" s="18" t="s">
        <v>150</v>
      </c>
      <c r="BE523" s="240">
        <f>IF(N523="základní",J523,0)</f>
        <v>0</v>
      </c>
      <c r="BF523" s="240">
        <f>IF(N523="snížená",J523,0)</f>
        <v>0</v>
      </c>
      <c r="BG523" s="240">
        <f>IF(N523="zákl. přenesená",J523,0)</f>
        <v>0</v>
      </c>
      <c r="BH523" s="240">
        <f>IF(N523="sníž. přenesená",J523,0)</f>
        <v>0</v>
      </c>
      <c r="BI523" s="240">
        <f>IF(N523="nulová",J523,0)</f>
        <v>0</v>
      </c>
      <c r="BJ523" s="18" t="s">
        <v>89</v>
      </c>
      <c r="BK523" s="240">
        <f>ROUND(I523*H523,2)</f>
        <v>0</v>
      </c>
      <c r="BL523" s="18" t="s">
        <v>334</v>
      </c>
      <c r="BM523" s="239" t="s">
        <v>906</v>
      </c>
    </row>
    <row r="524" s="2" customFormat="1" ht="16.5" customHeight="1">
      <c r="A524" s="39"/>
      <c r="B524" s="40"/>
      <c r="C524" s="228" t="s">
        <v>907</v>
      </c>
      <c r="D524" s="228" t="s">
        <v>153</v>
      </c>
      <c r="E524" s="229" t="s">
        <v>908</v>
      </c>
      <c r="F524" s="230" t="s">
        <v>909</v>
      </c>
      <c r="G524" s="231" t="s">
        <v>393</v>
      </c>
      <c r="H524" s="232">
        <v>1</v>
      </c>
      <c r="I524" s="233"/>
      <c r="J524" s="234">
        <f>ROUND(I524*H524,2)</f>
        <v>0</v>
      </c>
      <c r="K524" s="230" t="s">
        <v>1</v>
      </c>
      <c r="L524" s="45"/>
      <c r="M524" s="235" t="s">
        <v>1</v>
      </c>
      <c r="N524" s="236" t="s">
        <v>47</v>
      </c>
      <c r="O524" s="92"/>
      <c r="P524" s="237">
        <f>O524*H524</f>
        <v>0</v>
      </c>
      <c r="Q524" s="237">
        <v>0</v>
      </c>
      <c r="R524" s="237">
        <f>Q524*H524</f>
        <v>0</v>
      </c>
      <c r="S524" s="237">
        <v>0</v>
      </c>
      <c r="T524" s="238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9" t="s">
        <v>334</v>
      </c>
      <c r="AT524" s="239" t="s">
        <v>153</v>
      </c>
      <c r="AU524" s="239" t="s">
        <v>91</v>
      </c>
      <c r="AY524" s="18" t="s">
        <v>150</v>
      </c>
      <c r="BE524" s="240">
        <f>IF(N524="základní",J524,0)</f>
        <v>0</v>
      </c>
      <c r="BF524" s="240">
        <f>IF(N524="snížená",J524,0)</f>
        <v>0</v>
      </c>
      <c r="BG524" s="240">
        <f>IF(N524="zákl. přenesená",J524,0)</f>
        <v>0</v>
      </c>
      <c r="BH524" s="240">
        <f>IF(N524="sníž. přenesená",J524,0)</f>
        <v>0</v>
      </c>
      <c r="BI524" s="240">
        <f>IF(N524="nulová",J524,0)</f>
        <v>0</v>
      </c>
      <c r="BJ524" s="18" t="s">
        <v>89</v>
      </c>
      <c r="BK524" s="240">
        <f>ROUND(I524*H524,2)</f>
        <v>0</v>
      </c>
      <c r="BL524" s="18" t="s">
        <v>334</v>
      </c>
      <c r="BM524" s="239" t="s">
        <v>910</v>
      </c>
    </row>
    <row r="525" s="2" customFormat="1" ht="33" customHeight="1">
      <c r="A525" s="39"/>
      <c r="B525" s="40"/>
      <c r="C525" s="228" t="s">
        <v>911</v>
      </c>
      <c r="D525" s="228" t="s">
        <v>153</v>
      </c>
      <c r="E525" s="229" t="s">
        <v>912</v>
      </c>
      <c r="F525" s="230" t="s">
        <v>913</v>
      </c>
      <c r="G525" s="231" t="s">
        <v>393</v>
      </c>
      <c r="H525" s="232">
        <v>1</v>
      </c>
      <c r="I525" s="233"/>
      <c r="J525" s="234">
        <f>ROUND(I525*H525,2)</f>
        <v>0</v>
      </c>
      <c r="K525" s="230" t="s">
        <v>1</v>
      </c>
      <c r="L525" s="45"/>
      <c r="M525" s="235" t="s">
        <v>1</v>
      </c>
      <c r="N525" s="236" t="s">
        <v>47</v>
      </c>
      <c r="O525" s="92"/>
      <c r="P525" s="237">
        <f>O525*H525</f>
        <v>0</v>
      </c>
      <c r="Q525" s="237">
        <v>0.27300000000000002</v>
      </c>
      <c r="R525" s="237">
        <f>Q525*H525</f>
        <v>0.27300000000000002</v>
      </c>
      <c r="S525" s="237">
        <v>0</v>
      </c>
      <c r="T525" s="238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39" t="s">
        <v>334</v>
      </c>
      <c r="AT525" s="239" t="s">
        <v>153</v>
      </c>
      <c r="AU525" s="239" t="s">
        <v>91</v>
      </c>
      <c r="AY525" s="18" t="s">
        <v>150</v>
      </c>
      <c r="BE525" s="240">
        <f>IF(N525="základní",J525,0)</f>
        <v>0</v>
      </c>
      <c r="BF525" s="240">
        <f>IF(N525="snížená",J525,0)</f>
        <v>0</v>
      </c>
      <c r="BG525" s="240">
        <f>IF(N525="zákl. přenesená",J525,0)</f>
        <v>0</v>
      </c>
      <c r="BH525" s="240">
        <f>IF(N525="sníž. přenesená",J525,0)</f>
        <v>0</v>
      </c>
      <c r="BI525" s="240">
        <f>IF(N525="nulová",J525,0)</f>
        <v>0</v>
      </c>
      <c r="BJ525" s="18" t="s">
        <v>89</v>
      </c>
      <c r="BK525" s="240">
        <f>ROUND(I525*H525,2)</f>
        <v>0</v>
      </c>
      <c r="BL525" s="18" t="s">
        <v>334</v>
      </c>
      <c r="BM525" s="239" t="s">
        <v>914</v>
      </c>
    </row>
    <row r="526" s="2" customFormat="1" ht="33" customHeight="1">
      <c r="A526" s="39"/>
      <c r="B526" s="40"/>
      <c r="C526" s="228" t="s">
        <v>915</v>
      </c>
      <c r="D526" s="228" t="s">
        <v>153</v>
      </c>
      <c r="E526" s="229" t="s">
        <v>916</v>
      </c>
      <c r="F526" s="230" t="s">
        <v>917</v>
      </c>
      <c r="G526" s="231" t="s">
        <v>393</v>
      </c>
      <c r="H526" s="232">
        <v>1</v>
      </c>
      <c r="I526" s="233"/>
      <c r="J526" s="234">
        <f>ROUND(I526*H526,2)</f>
        <v>0</v>
      </c>
      <c r="K526" s="230" t="s">
        <v>1</v>
      </c>
      <c r="L526" s="45"/>
      <c r="M526" s="235" t="s">
        <v>1</v>
      </c>
      <c r="N526" s="236" t="s">
        <v>47</v>
      </c>
      <c r="O526" s="92"/>
      <c r="P526" s="237">
        <f>O526*H526</f>
        <v>0</v>
      </c>
      <c r="Q526" s="237">
        <v>0.20000000000000001</v>
      </c>
      <c r="R526" s="237">
        <f>Q526*H526</f>
        <v>0.20000000000000001</v>
      </c>
      <c r="S526" s="237">
        <v>0</v>
      </c>
      <c r="T526" s="238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9" t="s">
        <v>334</v>
      </c>
      <c r="AT526" s="239" t="s">
        <v>153</v>
      </c>
      <c r="AU526" s="239" t="s">
        <v>91</v>
      </c>
      <c r="AY526" s="18" t="s">
        <v>150</v>
      </c>
      <c r="BE526" s="240">
        <f>IF(N526="základní",J526,0)</f>
        <v>0</v>
      </c>
      <c r="BF526" s="240">
        <f>IF(N526="snížená",J526,0)</f>
        <v>0</v>
      </c>
      <c r="BG526" s="240">
        <f>IF(N526="zákl. přenesená",J526,0)</f>
        <v>0</v>
      </c>
      <c r="BH526" s="240">
        <f>IF(N526="sníž. přenesená",J526,0)</f>
        <v>0</v>
      </c>
      <c r="BI526" s="240">
        <f>IF(N526="nulová",J526,0)</f>
        <v>0</v>
      </c>
      <c r="BJ526" s="18" t="s">
        <v>89</v>
      </c>
      <c r="BK526" s="240">
        <f>ROUND(I526*H526,2)</f>
        <v>0</v>
      </c>
      <c r="BL526" s="18" t="s">
        <v>334</v>
      </c>
      <c r="BM526" s="239" t="s">
        <v>918</v>
      </c>
    </row>
    <row r="527" s="2" customFormat="1" ht="24.15" customHeight="1">
      <c r="A527" s="39"/>
      <c r="B527" s="40"/>
      <c r="C527" s="228" t="s">
        <v>919</v>
      </c>
      <c r="D527" s="228" t="s">
        <v>153</v>
      </c>
      <c r="E527" s="229" t="s">
        <v>920</v>
      </c>
      <c r="F527" s="230" t="s">
        <v>921</v>
      </c>
      <c r="G527" s="231" t="s">
        <v>292</v>
      </c>
      <c r="H527" s="232">
        <v>0.48199999999999998</v>
      </c>
      <c r="I527" s="233"/>
      <c r="J527" s="234">
        <f>ROUND(I527*H527,2)</f>
        <v>0</v>
      </c>
      <c r="K527" s="230" t="s">
        <v>240</v>
      </c>
      <c r="L527" s="45"/>
      <c r="M527" s="235" t="s">
        <v>1</v>
      </c>
      <c r="N527" s="236" t="s">
        <v>47</v>
      </c>
      <c r="O527" s="92"/>
      <c r="P527" s="237">
        <f>O527*H527</f>
        <v>0</v>
      </c>
      <c r="Q527" s="237">
        <v>0</v>
      </c>
      <c r="R527" s="237">
        <f>Q527*H527</f>
        <v>0</v>
      </c>
      <c r="S527" s="237">
        <v>0</v>
      </c>
      <c r="T527" s="238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9" t="s">
        <v>334</v>
      </c>
      <c r="AT527" s="239" t="s">
        <v>153</v>
      </c>
      <c r="AU527" s="239" t="s">
        <v>91</v>
      </c>
      <c r="AY527" s="18" t="s">
        <v>150</v>
      </c>
      <c r="BE527" s="240">
        <f>IF(N527="základní",J527,0)</f>
        <v>0</v>
      </c>
      <c r="BF527" s="240">
        <f>IF(N527="snížená",J527,0)</f>
        <v>0</v>
      </c>
      <c r="BG527" s="240">
        <f>IF(N527="zákl. přenesená",J527,0)</f>
        <v>0</v>
      </c>
      <c r="BH527" s="240">
        <f>IF(N527="sníž. přenesená",J527,0)</f>
        <v>0</v>
      </c>
      <c r="BI527" s="240">
        <f>IF(N527="nulová",J527,0)</f>
        <v>0</v>
      </c>
      <c r="BJ527" s="18" t="s">
        <v>89</v>
      </c>
      <c r="BK527" s="240">
        <f>ROUND(I527*H527,2)</f>
        <v>0</v>
      </c>
      <c r="BL527" s="18" t="s">
        <v>334</v>
      </c>
      <c r="BM527" s="239" t="s">
        <v>922</v>
      </c>
    </row>
    <row r="528" s="2" customFormat="1">
      <c r="A528" s="39"/>
      <c r="B528" s="40"/>
      <c r="C528" s="41"/>
      <c r="D528" s="241" t="s">
        <v>158</v>
      </c>
      <c r="E528" s="41"/>
      <c r="F528" s="242" t="s">
        <v>923</v>
      </c>
      <c r="G528" s="41"/>
      <c r="H528" s="41"/>
      <c r="I528" s="243"/>
      <c r="J528" s="41"/>
      <c r="K528" s="41"/>
      <c r="L528" s="45"/>
      <c r="M528" s="244"/>
      <c r="N528" s="245"/>
      <c r="O528" s="92"/>
      <c r="P528" s="92"/>
      <c r="Q528" s="92"/>
      <c r="R528" s="92"/>
      <c r="S528" s="92"/>
      <c r="T528" s="93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158</v>
      </c>
      <c r="AU528" s="18" t="s">
        <v>91</v>
      </c>
    </row>
    <row r="529" s="2" customFormat="1">
      <c r="A529" s="39"/>
      <c r="B529" s="40"/>
      <c r="C529" s="41"/>
      <c r="D529" s="251" t="s">
        <v>243</v>
      </c>
      <c r="E529" s="41"/>
      <c r="F529" s="252" t="s">
        <v>924</v>
      </c>
      <c r="G529" s="41"/>
      <c r="H529" s="41"/>
      <c r="I529" s="243"/>
      <c r="J529" s="41"/>
      <c r="K529" s="41"/>
      <c r="L529" s="45"/>
      <c r="M529" s="246"/>
      <c r="N529" s="247"/>
      <c r="O529" s="248"/>
      <c r="P529" s="248"/>
      <c r="Q529" s="248"/>
      <c r="R529" s="248"/>
      <c r="S529" s="248"/>
      <c r="T529" s="249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243</v>
      </c>
      <c r="AU529" s="18" t="s">
        <v>91</v>
      </c>
    </row>
    <row r="530" s="2" customFormat="1" ht="6.96" customHeight="1">
      <c r="A530" s="39"/>
      <c r="B530" s="67"/>
      <c r="C530" s="68"/>
      <c r="D530" s="68"/>
      <c r="E530" s="68"/>
      <c r="F530" s="68"/>
      <c r="G530" s="68"/>
      <c r="H530" s="68"/>
      <c r="I530" s="68"/>
      <c r="J530" s="68"/>
      <c r="K530" s="68"/>
      <c r="L530" s="45"/>
      <c r="M530" s="39"/>
      <c r="O530" s="39"/>
      <c r="P530" s="39"/>
      <c r="Q530" s="39"/>
      <c r="R530" s="39"/>
      <c r="S530" s="39"/>
      <c r="T530" s="39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</row>
  </sheetData>
  <sheetProtection sheet="1" autoFilter="0" formatColumns="0" formatRows="0" objects="1" scenarios="1" spinCount="100000" saltValue="q4dHtox/Ws79Dq6q7jq9Y1RO87zhm14nw7gjOLm4ETtEKOfpfMOWeqECFkSkX5kM6+543i5E91vN7XsQbdy2iQ==" hashValue="MBptln1J2BwNzDvWmyt9V+xrlLNVkaiovh0doabr1mh3SlUfTbGpIoBR2KmkFE0sjRHK+bOTZz/8o4+hJOeFKA==" algorithmName="SHA-512" password="CC35"/>
  <autoFilter ref="C137:K52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4:H124"/>
    <mergeCell ref="E128:H128"/>
    <mergeCell ref="E126:H126"/>
    <mergeCell ref="E130:H130"/>
    <mergeCell ref="L2:V2"/>
  </mergeCells>
  <hyperlinks>
    <hyperlink ref="F143" r:id="rId1" display="https://podminky.urs.cz/item/CS_URS_2024_01/311235145"/>
    <hyperlink ref="F149" r:id="rId2" display="https://podminky.urs.cz/item/CS_URS_2024_01/311235151"/>
    <hyperlink ref="F155" r:id="rId3" display="https://podminky.urs.cz/item/CS_URS_2024_01/311238935"/>
    <hyperlink ref="F161" r:id="rId4" display="https://podminky.urs.cz/item/CS_URS_2024_01/311238937"/>
    <hyperlink ref="F174" r:id="rId5" display="https://podminky.urs.cz/item/CS_URS_2024_01/417321414"/>
    <hyperlink ref="F183" r:id="rId6" display="https://podminky.urs.cz/item/CS_URS_2024_01/417351115"/>
    <hyperlink ref="F190" r:id="rId7" display="https://podminky.urs.cz/item/CS_URS_2024_01/417351116"/>
    <hyperlink ref="F193" r:id="rId8" display="https://podminky.urs.cz/item/CS_URS_2024_01/417361821"/>
    <hyperlink ref="F201" r:id="rId9" display="https://podminky.urs.cz/item/CS_URS_2024_01/622131121"/>
    <hyperlink ref="F204" r:id="rId10" display="https://podminky.urs.cz/item/CS_URS_2024_01/622135011"/>
    <hyperlink ref="F211" r:id="rId11" display="https://podminky.urs.cz/item/CS_URS_2024_01/622135095"/>
    <hyperlink ref="F216" r:id="rId12" display="https://podminky.urs.cz/item/CS_URS_2024_02/622221021"/>
    <hyperlink ref="F223" r:id="rId13" display="https://podminky.urs.cz/item/CS_URS_2024_02/622222001"/>
    <hyperlink ref="F232" r:id="rId14" display="https://podminky.urs.cz/item/CS_URS_2024_02/622251105"/>
    <hyperlink ref="F238" r:id="rId15" display="https://podminky.urs.cz/item/CS_URS_2024_01/622151031"/>
    <hyperlink ref="F241" r:id="rId16" display="https://podminky.urs.cz/item/CS_URS_2024_01/622531022"/>
    <hyperlink ref="F243" r:id="rId17" display="https://podminky.urs.cz/item/CS_URS_2024_01/624631412"/>
    <hyperlink ref="F249" r:id="rId18" display="https://podminky.urs.cz/item/CS_URS_2024_01/632451455"/>
    <hyperlink ref="F257" r:id="rId19" display="https://podminky.urs.cz/item/CS_URS_2024_01/949101111"/>
    <hyperlink ref="F264" r:id="rId20" display="https://podminky.urs.cz/item/CS_URS_2024_01/949101112"/>
    <hyperlink ref="F271" r:id="rId21" display="https://podminky.urs.cz/item/CS_URS_2024_01/952901111"/>
    <hyperlink ref="F274" r:id="rId22" display="https://podminky.urs.cz/item/CS_URS_2024_01/953312125"/>
    <hyperlink ref="F283" r:id="rId23" display="https://podminky.urs.cz/item/CS_URS_2024_01/998011004"/>
    <hyperlink ref="F293" r:id="rId24" display="https://podminky.urs.cz/item/CS_URS_2024_01/712311101"/>
    <hyperlink ref="F302" r:id="rId25" display="https://podminky.urs.cz/item/CS_URS_2024_01/712811101"/>
    <hyperlink ref="F316" r:id="rId26" display="https://podminky.urs.cz/item/CS_URS_2024_01/712331111"/>
    <hyperlink ref="F326" r:id="rId27" display="https://podminky.urs.cz/item/CS_URS_2024_01/712341559"/>
    <hyperlink ref="F336" r:id="rId28" display="https://podminky.urs.cz/item/CS_URS_2024_01/712841559"/>
    <hyperlink ref="F344" r:id="rId29" display="https://podminky.urs.cz/item/CS_URS_2024_01/712391171"/>
    <hyperlink ref="F347" r:id="rId30" display="https://podminky.urs.cz/item/CS_URS_2024_01/712391172"/>
    <hyperlink ref="F351" r:id="rId31" display="https://podminky.urs.cz/item/CS_URS_2024_01/712363632"/>
    <hyperlink ref="F353" r:id="rId32" display="https://podminky.urs.cz/item/CS_URS_2024_01/712861703"/>
    <hyperlink ref="F361" r:id="rId33" display="https://podminky.urs.cz/item/CS_URS_2024_01/712363352"/>
    <hyperlink ref="F367" r:id="rId34" display="https://podminky.urs.cz/item/CS_URS_2024_01/712363353"/>
    <hyperlink ref="F373" r:id="rId35" display="https://podminky.urs.cz/item/CS_URS_2024_01/712363358"/>
    <hyperlink ref="F379" r:id="rId36" display="https://podminky.urs.cz/item/CS_URS_2024_01/712363366"/>
    <hyperlink ref="F385" r:id="rId37" display="https://podminky.urs.cz/item/CS_URS_2024_01/712363115"/>
    <hyperlink ref="F393" r:id="rId38" display="https://podminky.urs.cz/item/CS_URS_2024_01/712363116"/>
    <hyperlink ref="F405" r:id="rId39" display="https://podminky.urs.cz/item/CS_URS_2024_01/998712104"/>
    <hyperlink ref="F409" r:id="rId40" display="https://podminky.urs.cz/item/CS_URS_2024_01/713131241"/>
    <hyperlink ref="F422" r:id="rId41" display="https://podminky.urs.cz/item/CS_URS_2024_01/713141138"/>
    <hyperlink ref="F433" r:id="rId42" display="https://podminky.urs.cz/item/CS_URS_2024_01/713141336"/>
    <hyperlink ref="F445" r:id="rId43" display="https://podminky.urs.cz/item/CS_URS_2024_01/713141356"/>
    <hyperlink ref="F461" r:id="rId44" display="https://podminky.urs.cz/item/CS_URS_2024_01/998713104"/>
    <hyperlink ref="F465" r:id="rId45" display="https://podminky.urs.cz/item/CS_URS_2024_01/721173401"/>
    <hyperlink ref="F472" r:id="rId46" display="https://podminky.urs.cz/item/CS_URS_2024_01/721239114"/>
    <hyperlink ref="F478" r:id="rId47" display="https://podminky.urs.cz/item/CS_URS_2024_01/998721104"/>
    <hyperlink ref="F488" r:id="rId48" display="https://podminky.urs.cz/item/CS_URS_2024_01/762395000"/>
    <hyperlink ref="F493" r:id="rId49" display="https://podminky.urs.cz/item/CS_URS_2024_01/998762104"/>
    <hyperlink ref="F497" r:id="rId50" display="https://podminky.urs.cz/item/CS_URS_2024_01/763164557"/>
    <hyperlink ref="F504" r:id="rId51" display="https://podminky.urs.cz/item/CS_URS_2024_01/763172411"/>
    <hyperlink ref="F513" r:id="rId52" display="https://podminky.urs.cz/item/CS_URS_2024_01/998763304"/>
    <hyperlink ref="F520" r:id="rId53" display="https://podminky.urs.cz/item/CS_URS_2024_01/767881118"/>
    <hyperlink ref="F529" r:id="rId54" display="https://podminky.urs.cz/item/CS_URS_2024_01/99876710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91</v>
      </c>
    </row>
    <row r="4" s="1" customFormat="1" ht="24.96" customHeight="1">
      <c r="B4" s="21"/>
      <c r="D4" s="150" t="s">
        <v>122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Nemocnice Jihlava - oprava střešního pláště interního pavilonu</v>
      </c>
      <c r="F7" s="152"/>
      <c r="G7" s="152"/>
      <c r="H7" s="152"/>
      <c r="L7" s="21"/>
    </row>
    <row r="8">
      <c r="B8" s="21"/>
      <c r="D8" s="152" t="s">
        <v>123</v>
      </c>
      <c r="L8" s="21"/>
    </row>
    <row r="9" s="1" customFormat="1" ht="16.5" customHeight="1">
      <c r="B9" s="21"/>
      <c r="E9" s="153" t="s">
        <v>216</v>
      </c>
      <c r="F9" s="1"/>
      <c r="G9" s="1"/>
      <c r="H9" s="1"/>
      <c r="L9" s="21"/>
    </row>
    <row r="10" s="1" customFormat="1" ht="12" customHeight="1">
      <c r="B10" s="21"/>
      <c r="D10" s="152" t="s">
        <v>125</v>
      </c>
      <c r="L10" s="21"/>
    </row>
    <row r="11" s="2" customFormat="1" ht="16.5" customHeight="1">
      <c r="A11" s="39"/>
      <c r="B11" s="45"/>
      <c r="C11" s="39"/>
      <c r="D11" s="39"/>
      <c r="E11" s="164" t="s">
        <v>217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218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925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19</v>
      </c>
      <c r="G15" s="39"/>
      <c r="H15" s="39"/>
      <c r="I15" s="152" t="s">
        <v>20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21</v>
      </c>
      <c r="E16" s="39"/>
      <c r="F16" s="142" t="s">
        <v>22</v>
      </c>
      <c r="G16" s="39"/>
      <c r="H16" s="39"/>
      <c r="I16" s="152" t="s">
        <v>23</v>
      </c>
      <c r="J16" s="155" t="str">
        <f>'Rekapitulace stavby'!AN8</f>
        <v>4. 7. 2024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25</v>
      </c>
      <c r="E18" s="39"/>
      <c r="F18" s="39"/>
      <c r="G18" s="39"/>
      <c r="H18" s="39"/>
      <c r="I18" s="152" t="s">
        <v>26</v>
      </c>
      <c r="J18" s="142" t="s">
        <v>27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28</v>
      </c>
      <c r="F19" s="39"/>
      <c r="G19" s="39"/>
      <c r="H19" s="39"/>
      <c r="I19" s="152" t="s">
        <v>29</v>
      </c>
      <c r="J19" s="142" t="s">
        <v>30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31</v>
      </c>
      <c r="E21" s="39"/>
      <c r="F21" s="39"/>
      <c r="G21" s="39"/>
      <c r="H21" s="39"/>
      <c r="I21" s="152" t="s">
        <v>26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29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33</v>
      </c>
      <c r="E24" s="39"/>
      <c r="F24" s="39"/>
      <c r="G24" s="39"/>
      <c r="H24" s="39"/>
      <c r="I24" s="152" t="s">
        <v>26</v>
      </c>
      <c r="J24" s="142" t="s">
        <v>34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35</v>
      </c>
      <c r="F25" s="39"/>
      <c r="G25" s="39"/>
      <c r="H25" s="39"/>
      <c r="I25" s="152" t="s">
        <v>29</v>
      </c>
      <c r="J25" s="142" t="s">
        <v>36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38</v>
      </c>
      <c r="E27" s="39"/>
      <c r="F27" s="39"/>
      <c r="G27" s="39"/>
      <c r="H27" s="39"/>
      <c r="I27" s="152" t="s">
        <v>26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29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40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202.5" customHeight="1">
      <c r="A31" s="156"/>
      <c r="B31" s="157"/>
      <c r="C31" s="156"/>
      <c r="D31" s="156"/>
      <c r="E31" s="158" t="s">
        <v>926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42</v>
      </c>
      <c r="E34" s="39"/>
      <c r="F34" s="39"/>
      <c r="G34" s="39"/>
      <c r="H34" s="39"/>
      <c r="I34" s="39"/>
      <c r="J34" s="162">
        <f>ROUND(J128,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44</v>
      </c>
      <c r="G36" s="39"/>
      <c r="H36" s="39"/>
      <c r="I36" s="163" t="s">
        <v>43</v>
      </c>
      <c r="J36" s="163" t="s">
        <v>45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46</v>
      </c>
      <c r="E37" s="152" t="s">
        <v>47</v>
      </c>
      <c r="F37" s="165">
        <f>ROUND((SUM(BE128:BE259)),  2)</f>
        <v>0</v>
      </c>
      <c r="G37" s="39"/>
      <c r="H37" s="39"/>
      <c r="I37" s="166">
        <v>0.20999999999999999</v>
      </c>
      <c r="J37" s="165">
        <f>ROUND(((SUM(BE128:BE259))*I37),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48</v>
      </c>
      <c r="F38" s="165">
        <f>ROUND((SUM(BF128:BF259)),  2)</f>
        <v>0</v>
      </c>
      <c r="G38" s="39"/>
      <c r="H38" s="39"/>
      <c r="I38" s="166">
        <v>0.12</v>
      </c>
      <c r="J38" s="165">
        <f>ROUND(((SUM(BF128:BF259))*I38),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49</v>
      </c>
      <c r="F39" s="165">
        <f>ROUND((SUM(BG128:BG259)),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50</v>
      </c>
      <c r="F40" s="165">
        <f>ROUND((SUM(BH128:BH259)),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51</v>
      </c>
      <c r="F41" s="165">
        <f>ROUND((SUM(BI128:BI259)),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52</v>
      </c>
      <c r="E43" s="169"/>
      <c r="F43" s="169"/>
      <c r="G43" s="170" t="s">
        <v>53</v>
      </c>
      <c r="H43" s="171" t="s">
        <v>54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55</v>
      </c>
      <c r="E50" s="175"/>
      <c r="F50" s="175"/>
      <c r="G50" s="174" t="s">
        <v>56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57</v>
      </c>
      <c r="E61" s="177"/>
      <c r="F61" s="178" t="s">
        <v>58</v>
      </c>
      <c r="G61" s="176" t="s">
        <v>57</v>
      </c>
      <c r="H61" s="177"/>
      <c r="I61" s="177"/>
      <c r="J61" s="179" t="s">
        <v>58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59</v>
      </c>
      <c r="E65" s="180"/>
      <c r="F65" s="180"/>
      <c r="G65" s="174" t="s">
        <v>60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57</v>
      </c>
      <c r="E76" s="177"/>
      <c r="F76" s="178" t="s">
        <v>58</v>
      </c>
      <c r="G76" s="176" t="s">
        <v>57</v>
      </c>
      <c r="H76" s="177"/>
      <c r="I76" s="177"/>
      <c r="J76" s="179" t="s">
        <v>58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Nemocnice Jihlava - oprava střešního pláště interního pavilonu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216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125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250" t="s">
        <v>217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218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01-02 - Bleskosvod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21</v>
      </c>
      <c r="D93" s="41"/>
      <c r="E93" s="41"/>
      <c r="F93" s="28" t="str">
        <f>F16</f>
        <v>město Jihlava, areál Nemocnice Jihlava</v>
      </c>
      <c r="G93" s="41"/>
      <c r="H93" s="41"/>
      <c r="I93" s="33" t="s">
        <v>23</v>
      </c>
      <c r="J93" s="80" t="str">
        <f>IF(J16="","",J16)</f>
        <v>4. 7. 2024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25.65" customHeight="1">
      <c r="A95" s="39"/>
      <c r="B95" s="40"/>
      <c r="C95" s="33" t="s">
        <v>25</v>
      </c>
      <c r="D95" s="41"/>
      <c r="E95" s="41"/>
      <c r="F95" s="28" t="str">
        <f>E19</f>
        <v>Kraj Vysočina</v>
      </c>
      <c r="G95" s="41"/>
      <c r="H95" s="41"/>
      <c r="I95" s="33" t="s">
        <v>33</v>
      </c>
      <c r="J95" s="37" t="str">
        <f>E25</f>
        <v>PROJEKT CENTRUM NOVA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31</v>
      </c>
      <c r="D96" s="41"/>
      <c r="E96" s="41"/>
      <c r="F96" s="28" t="str">
        <f>IF(E22="","",E22)</f>
        <v>Vyplň údaj</v>
      </c>
      <c r="G96" s="41"/>
      <c r="H96" s="41"/>
      <c r="I96" s="33" t="s">
        <v>38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128</v>
      </c>
      <c r="D98" s="187"/>
      <c r="E98" s="187"/>
      <c r="F98" s="187"/>
      <c r="G98" s="187"/>
      <c r="H98" s="187"/>
      <c r="I98" s="187"/>
      <c r="J98" s="188" t="s">
        <v>129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130</v>
      </c>
      <c r="D100" s="41"/>
      <c r="E100" s="41"/>
      <c r="F100" s="41"/>
      <c r="G100" s="41"/>
      <c r="H100" s="41"/>
      <c r="I100" s="41"/>
      <c r="J100" s="111">
        <f>J128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131</v>
      </c>
    </row>
    <row r="101" s="9" customFormat="1" ht="24.96" customHeight="1">
      <c r="A101" s="9"/>
      <c r="B101" s="190"/>
      <c r="C101" s="191"/>
      <c r="D101" s="192" t="s">
        <v>226</v>
      </c>
      <c r="E101" s="193"/>
      <c r="F101" s="193"/>
      <c r="G101" s="193"/>
      <c r="H101" s="193"/>
      <c r="I101" s="193"/>
      <c r="J101" s="194">
        <f>J129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6"/>
      <c r="C102" s="134"/>
      <c r="D102" s="197" t="s">
        <v>927</v>
      </c>
      <c r="E102" s="198"/>
      <c r="F102" s="198"/>
      <c r="G102" s="198"/>
      <c r="H102" s="198"/>
      <c r="I102" s="198"/>
      <c r="J102" s="199">
        <f>J130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928</v>
      </c>
      <c r="E103" s="198"/>
      <c r="F103" s="198"/>
      <c r="G103" s="198"/>
      <c r="H103" s="198"/>
      <c r="I103" s="198"/>
      <c r="J103" s="199">
        <f>J185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4"/>
      <c r="D104" s="197" t="s">
        <v>929</v>
      </c>
      <c r="E104" s="198"/>
      <c r="F104" s="198"/>
      <c r="G104" s="198"/>
      <c r="H104" s="198"/>
      <c r="I104" s="198"/>
      <c r="J104" s="199">
        <f>J231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134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5" t="str">
        <f>E7</f>
        <v>Nemocnice Jihlava - oprava střešního pláště interního pavilonu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123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1" customFormat="1" ht="16.5" customHeight="1">
      <c r="B116" s="22"/>
      <c r="C116" s="23"/>
      <c r="D116" s="23"/>
      <c r="E116" s="185" t="s">
        <v>216</v>
      </c>
      <c r="F116" s="23"/>
      <c r="G116" s="23"/>
      <c r="H116" s="23"/>
      <c r="I116" s="23"/>
      <c r="J116" s="23"/>
      <c r="K116" s="23"/>
      <c r="L116" s="21"/>
    </row>
    <row r="117" s="1" customFormat="1" ht="12" customHeight="1">
      <c r="B117" s="22"/>
      <c r="C117" s="33" t="s">
        <v>125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2" customFormat="1" ht="16.5" customHeight="1">
      <c r="A118" s="39"/>
      <c r="B118" s="40"/>
      <c r="C118" s="41"/>
      <c r="D118" s="41"/>
      <c r="E118" s="250" t="s">
        <v>217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218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E13</f>
        <v>01-02 - Bleskosvod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21</v>
      </c>
      <c r="D122" s="41"/>
      <c r="E122" s="41"/>
      <c r="F122" s="28" t="str">
        <f>F16</f>
        <v>město Jihlava, areál Nemocnice Jihlava</v>
      </c>
      <c r="G122" s="41"/>
      <c r="H122" s="41"/>
      <c r="I122" s="33" t="s">
        <v>23</v>
      </c>
      <c r="J122" s="80" t="str">
        <f>IF(J16="","",J16)</f>
        <v>4. 7. 2024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5.65" customHeight="1">
      <c r="A124" s="39"/>
      <c r="B124" s="40"/>
      <c r="C124" s="33" t="s">
        <v>25</v>
      </c>
      <c r="D124" s="41"/>
      <c r="E124" s="41"/>
      <c r="F124" s="28" t="str">
        <f>E19</f>
        <v>Kraj Vysočina</v>
      </c>
      <c r="G124" s="41"/>
      <c r="H124" s="41"/>
      <c r="I124" s="33" t="s">
        <v>33</v>
      </c>
      <c r="J124" s="37" t="str">
        <f>E25</f>
        <v>PROJEKT CENTRUM NOVA s.r.o.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31</v>
      </c>
      <c r="D125" s="41"/>
      <c r="E125" s="41"/>
      <c r="F125" s="28" t="str">
        <f>IF(E22="","",E22)</f>
        <v>Vyplň údaj</v>
      </c>
      <c r="G125" s="41"/>
      <c r="H125" s="41"/>
      <c r="I125" s="33" t="s">
        <v>38</v>
      </c>
      <c r="J125" s="37" t="str">
        <f>E28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01"/>
      <c r="B127" s="202"/>
      <c r="C127" s="203" t="s">
        <v>135</v>
      </c>
      <c r="D127" s="204" t="s">
        <v>67</v>
      </c>
      <c r="E127" s="204" t="s">
        <v>63</v>
      </c>
      <c r="F127" s="204" t="s">
        <v>64</v>
      </c>
      <c r="G127" s="204" t="s">
        <v>136</v>
      </c>
      <c r="H127" s="204" t="s">
        <v>137</v>
      </c>
      <c r="I127" s="204" t="s">
        <v>138</v>
      </c>
      <c r="J127" s="204" t="s">
        <v>129</v>
      </c>
      <c r="K127" s="205" t="s">
        <v>139</v>
      </c>
      <c r="L127" s="206"/>
      <c r="M127" s="101" t="s">
        <v>1</v>
      </c>
      <c r="N127" s="102" t="s">
        <v>46</v>
      </c>
      <c r="O127" s="102" t="s">
        <v>140</v>
      </c>
      <c r="P127" s="102" t="s">
        <v>141</v>
      </c>
      <c r="Q127" s="102" t="s">
        <v>142</v>
      </c>
      <c r="R127" s="102" t="s">
        <v>143</v>
      </c>
      <c r="S127" s="102" t="s">
        <v>144</v>
      </c>
      <c r="T127" s="103" t="s">
        <v>145</v>
      </c>
      <c r="U127" s="201"/>
      <c r="V127" s="201"/>
      <c r="W127" s="201"/>
      <c r="X127" s="201"/>
      <c r="Y127" s="201"/>
      <c r="Z127" s="201"/>
      <c r="AA127" s="201"/>
      <c r="AB127" s="201"/>
      <c r="AC127" s="201"/>
      <c r="AD127" s="201"/>
      <c r="AE127" s="201"/>
    </row>
    <row r="128" s="2" customFormat="1" ht="22.8" customHeight="1">
      <c r="A128" s="39"/>
      <c r="B128" s="40"/>
      <c r="C128" s="108" t="s">
        <v>146</v>
      </c>
      <c r="D128" s="41"/>
      <c r="E128" s="41"/>
      <c r="F128" s="41"/>
      <c r="G128" s="41"/>
      <c r="H128" s="41"/>
      <c r="I128" s="41"/>
      <c r="J128" s="207">
        <f>BK128</f>
        <v>0</v>
      </c>
      <c r="K128" s="41"/>
      <c r="L128" s="45"/>
      <c r="M128" s="104"/>
      <c r="N128" s="208"/>
      <c r="O128" s="105"/>
      <c r="P128" s="209">
        <f>P129</f>
        <v>0</v>
      </c>
      <c r="Q128" s="105"/>
      <c r="R128" s="209">
        <f>R129</f>
        <v>0.19821</v>
      </c>
      <c r="S128" s="105"/>
      <c r="T128" s="210">
        <f>T129</f>
        <v>0.097730000000000011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81</v>
      </c>
      <c r="AU128" s="18" t="s">
        <v>131</v>
      </c>
      <c r="BK128" s="211">
        <f>BK129</f>
        <v>0</v>
      </c>
    </row>
    <row r="129" s="12" customFormat="1" ht="25.92" customHeight="1">
      <c r="A129" s="12"/>
      <c r="B129" s="212"/>
      <c r="C129" s="213"/>
      <c r="D129" s="214" t="s">
        <v>81</v>
      </c>
      <c r="E129" s="215" t="s">
        <v>328</v>
      </c>
      <c r="F129" s="215" t="s">
        <v>329</v>
      </c>
      <c r="G129" s="213"/>
      <c r="H129" s="213"/>
      <c r="I129" s="216"/>
      <c r="J129" s="217">
        <f>BK129</f>
        <v>0</v>
      </c>
      <c r="K129" s="213"/>
      <c r="L129" s="218"/>
      <c r="M129" s="219"/>
      <c r="N129" s="220"/>
      <c r="O129" s="220"/>
      <c r="P129" s="221">
        <f>P130+P185+P231</f>
        <v>0</v>
      </c>
      <c r="Q129" s="220"/>
      <c r="R129" s="221">
        <f>R130+R185+R231</f>
        <v>0.19821</v>
      </c>
      <c r="S129" s="220"/>
      <c r="T129" s="222">
        <f>T130+T185+T231</f>
        <v>0.097730000000000011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91</v>
      </c>
      <c r="AT129" s="224" t="s">
        <v>81</v>
      </c>
      <c r="AU129" s="224" t="s">
        <v>82</v>
      </c>
      <c r="AY129" s="223" t="s">
        <v>150</v>
      </c>
      <c r="BK129" s="225">
        <f>BK130+BK185+BK231</f>
        <v>0</v>
      </c>
    </row>
    <row r="130" s="12" customFormat="1" ht="22.8" customHeight="1">
      <c r="A130" s="12"/>
      <c r="B130" s="212"/>
      <c r="C130" s="213"/>
      <c r="D130" s="214" t="s">
        <v>81</v>
      </c>
      <c r="E130" s="226" t="s">
        <v>930</v>
      </c>
      <c r="F130" s="226" t="s">
        <v>931</v>
      </c>
      <c r="G130" s="213"/>
      <c r="H130" s="213"/>
      <c r="I130" s="216"/>
      <c r="J130" s="227">
        <f>BK130</f>
        <v>0</v>
      </c>
      <c r="K130" s="213"/>
      <c r="L130" s="218"/>
      <c r="M130" s="219"/>
      <c r="N130" s="220"/>
      <c r="O130" s="220"/>
      <c r="P130" s="221">
        <f>SUM(P131:P184)</f>
        <v>0</v>
      </c>
      <c r="Q130" s="220"/>
      <c r="R130" s="221">
        <f>SUM(R131:R184)</f>
        <v>0.16072999999999998</v>
      </c>
      <c r="S130" s="220"/>
      <c r="T130" s="222">
        <f>SUM(T131:T184)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91</v>
      </c>
      <c r="AT130" s="224" t="s">
        <v>81</v>
      </c>
      <c r="AU130" s="224" t="s">
        <v>89</v>
      </c>
      <c r="AY130" s="223" t="s">
        <v>150</v>
      </c>
      <c r="BK130" s="225">
        <f>SUM(BK131:BK184)</f>
        <v>0</v>
      </c>
    </row>
    <row r="131" s="2" customFormat="1" ht="24.15" customHeight="1">
      <c r="A131" s="39"/>
      <c r="B131" s="40"/>
      <c r="C131" s="228" t="s">
        <v>89</v>
      </c>
      <c r="D131" s="228" t="s">
        <v>153</v>
      </c>
      <c r="E131" s="229" t="s">
        <v>932</v>
      </c>
      <c r="F131" s="230" t="s">
        <v>933</v>
      </c>
      <c r="G131" s="231" t="s">
        <v>368</v>
      </c>
      <c r="H131" s="232">
        <v>120</v>
      </c>
      <c r="I131" s="233"/>
      <c r="J131" s="234">
        <f>ROUND(I131*H131,2)</f>
        <v>0</v>
      </c>
      <c r="K131" s="230" t="s">
        <v>240</v>
      </c>
      <c r="L131" s="45"/>
      <c r="M131" s="235" t="s">
        <v>1</v>
      </c>
      <c r="N131" s="236" t="s">
        <v>47</v>
      </c>
      <c r="O131" s="92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9" t="s">
        <v>334</v>
      </c>
      <c r="AT131" s="239" t="s">
        <v>153</v>
      </c>
      <c r="AU131" s="239" t="s">
        <v>91</v>
      </c>
      <c r="AY131" s="18" t="s">
        <v>150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8" t="s">
        <v>89</v>
      </c>
      <c r="BK131" s="240">
        <f>ROUND(I131*H131,2)</f>
        <v>0</v>
      </c>
      <c r="BL131" s="18" t="s">
        <v>334</v>
      </c>
      <c r="BM131" s="239" t="s">
        <v>934</v>
      </c>
    </row>
    <row r="132" s="2" customFormat="1">
      <c r="A132" s="39"/>
      <c r="B132" s="40"/>
      <c r="C132" s="41"/>
      <c r="D132" s="241" t="s">
        <v>158</v>
      </c>
      <c r="E132" s="41"/>
      <c r="F132" s="242" t="s">
        <v>935</v>
      </c>
      <c r="G132" s="41"/>
      <c r="H132" s="41"/>
      <c r="I132" s="243"/>
      <c r="J132" s="41"/>
      <c r="K132" s="41"/>
      <c r="L132" s="45"/>
      <c r="M132" s="244"/>
      <c r="N132" s="245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158</v>
      </c>
      <c r="AU132" s="18" t="s">
        <v>91</v>
      </c>
    </row>
    <row r="133" s="2" customFormat="1">
      <c r="A133" s="39"/>
      <c r="B133" s="40"/>
      <c r="C133" s="41"/>
      <c r="D133" s="251" t="s">
        <v>243</v>
      </c>
      <c r="E133" s="41"/>
      <c r="F133" s="252" t="s">
        <v>936</v>
      </c>
      <c r="G133" s="41"/>
      <c r="H133" s="41"/>
      <c r="I133" s="243"/>
      <c r="J133" s="41"/>
      <c r="K133" s="41"/>
      <c r="L133" s="45"/>
      <c r="M133" s="244"/>
      <c r="N133" s="245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243</v>
      </c>
      <c r="AU133" s="18" t="s">
        <v>91</v>
      </c>
    </row>
    <row r="134" s="2" customFormat="1" ht="16.5" customHeight="1">
      <c r="A134" s="39"/>
      <c r="B134" s="40"/>
      <c r="C134" s="289" t="s">
        <v>91</v>
      </c>
      <c r="D134" s="289" t="s">
        <v>468</v>
      </c>
      <c r="E134" s="290" t="s">
        <v>937</v>
      </c>
      <c r="F134" s="291" t="s">
        <v>938</v>
      </c>
      <c r="G134" s="292" t="s">
        <v>939</v>
      </c>
      <c r="H134" s="293">
        <v>16.199999999999999</v>
      </c>
      <c r="I134" s="294"/>
      <c r="J134" s="295">
        <f>ROUND(I134*H134,2)</f>
        <v>0</v>
      </c>
      <c r="K134" s="291" t="s">
        <v>240</v>
      </c>
      <c r="L134" s="296"/>
      <c r="M134" s="297" t="s">
        <v>1</v>
      </c>
      <c r="N134" s="298" t="s">
        <v>47</v>
      </c>
      <c r="O134" s="92"/>
      <c r="P134" s="237">
        <f>O134*H134</f>
        <v>0</v>
      </c>
      <c r="Q134" s="237">
        <v>0.001</v>
      </c>
      <c r="R134" s="237">
        <f>Q134*H134</f>
        <v>0.016199999999999999</v>
      </c>
      <c r="S134" s="237">
        <v>0</v>
      </c>
      <c r="T134" s="23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9" t="s">
        <v>605</v>
      </c>
      <c r="AT134" s="239" t="s">
        <v>468</v>
      </c>
      <c r="AU134" s="239" t="s">
        <v>91</v>
      </c>
      <c r="AY134" s="18" t="s">
        <v>150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8" t="s">
        <v>89</v>
      </c>
      <c r="BK134" s="240">
        <f>ROUND(I134*H134,2)</f>
        <v>0</v>
      </c>
      <c r="BL134" s="18" t="s">
        <v>334</v>
      </c>
      <c r="BM134" s="239" t="s">
        <v>940</v>
      </c>
    </row>
    <row r="135" s="2" customFormat="1">
      <c r="A135" s="39"/>
      <c r="B135" s="40"/>
      <c r="C135" s="41"/>
      <c r="D135" s="241" t="s">
        <v>158</v>
      </c>
      <c r="E135" s="41"/>
      <c r="F135" s="242" t="s">
        <v>938</v>
      </c>
      <c r="G135" s="41"/>
      <c r="H135" s="41"/>
      <c r="I135" s="243"/>
      <c r="J135" s="41"/>
      <c r="K135" s="41"/>
      <c r="L135" s="45"/>
      <c r="M135" s="244"/>
      <c r="N135" s="245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158</v>
      </c>
      <c r="AU135" s="18" t="s">
        <v>91</v>
      </c>
    </row>
    <row r="136" s="14" customFormat="1">
      <c r="A136" s="14"/>
      <c r="B136" s="263"/>
      <c r="C136" s="264"/>
      <c r="D136" s="241" t="s">
        <v>251</v>
      </c>
      <c r="E136" s="265" t="s">
        <v>1</v>
      </c>
      <c r="F136" s="266" t="s">
        <v>941</v>
      </c>
      <c r="G136" s="264"/>
      <c r="H136" s="267">
        <v>16.199999999999999</v>
      </c>
      <c r="I136" s="268"/>
      <c r="J136" s="264"/>
      <c r="K136" s="264"/>
      <c r="L136" s="269"/>
      <c r="M136" s="270"/>
      <c r="N136" s="271"/>
      <c r="O136" s="271"/>
      <c r="P136" s="271"/>
      <c r="Q136" s="271"/>
      <c r="R136" s="271"/>
      <c r="S136" s="271"/>
      <c r="T136" s="27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3" t="s">
        <v>251</v>
      </c>
      <c r="AU136" s="273" t="s">
        <v>91</v>
      </c>
      <c r="AV136" s="14" t="s">
        <v>91</v>
      </c>
      <c r="AW136" s="14" t="s">
        <v>37</v>
      </c>
      <c r="AX136" s="14" t="s">
        <v>89</v>
      </c>
      <c r="AY136" s="273" t="s">
        <v>150</v>
      </c>
    </row>
    <row r="137" s="2" customFormat="1" ht="16.5" customHeight="1">
      <c r="A137" s="39"/>
      <c r="B137" s="40"/>
      <c r="C137" s="289" t="s">
        <v>104</v>
      </c>
      <c r="D137" s="289" t="s">
        <v>468</v>
      </c>
      <c r="E137" s="290" t="s">
        <v>942</v>
      </c>
      <c r="F137" s="291" t="s">
        <v>943</v>
      </c>
      <c r="G137" s="292" t="s">
        <v>393</v>
      </c>
      <c r="H137" s="293">
        <v>150</v>
      </c>
      <c r="I137" s="294"/>
      <c r="J137" s="295">
        <f>ROUND(I137*H137,2)</f>
        <v>0</v>
      </c>
      <c r="K137" s="291" t="s">
        <v>1</v>
      </c>
      <c r="L137" s="296"/>
      <c r="M137" s="297" t="s">
        <v>1</v>
      </c>
      <c r="N137" s="298" t="s">
        <v>47</v>
      </c>
      <c r="O137" s="92"/>
      <c r="P137" s="237">
        <f>O137*H137</f>
        <v>0</v>
      </c>
      <c r="Q137" s="237">
        <v>6.9999999999999994E-05</v>
      </c>
      <c r="R137" s="237">
        <f>Q137*H137</f>
        <v>0.010499999999999999</v>
      </c>
      <c r="S137" s="237">
        <v>0</v>
      </c>
      <c r="T137" s="23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9" t="s">
        <v>605</v>
      </c>
      <c r="AT137" s="239" t="s">
        <v>468</v>
      </c>
      <c r="AU137" s="239" t="s">
        <v>91</v>
      </c>
      <c r="AY137" s="18" t="s">
        <v>150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8" t="s">
        <v>89</v>
      </c>
      <c r="BK137" s="240">
        <f>ROUND(I137*H137,2)</f>
        <v>0</v>
      </c>
      <c r="BL137" s="18" t="s">
        <v>334</v>
      </c>
      <c r="BM137" s="239" t="s">
        <v>944</v>
      </c>
    </row>
    <row r="138" s="14" customFormat="1">
      <c r="A138" s="14"/>
      <c r="B138" s="263"/>
      <c r="C138" s="264"/>
      <c r="D138" s="241" t="s">
        <v>251</v>
      </c>
      <c r="E138" s="265" t="s">
        <v>1</v>
      </c>
      <c r="F138" s="266" t="s">
        <v>945</v>
      </c>
      <c r="G138" s="264"/>
      <c r="H138" s="267">
        <v>150</v>
      </c>
      <c r="I138" s="268"/>
      <c r="J138" s="264"/>
      <c r="K138" s="264"/>
      <c r="L138" s="269"/>
      <c r="M138" s="270"/>
      <c r="N138" s="271"/>
      <c r="O138" s="271"/>
      <c r="P138" s="271"/>
      <c r="Q138" s="271"/>
      <c r="R138" s="271"/>
      <c r="S138" s="271"/>
      <c r="T138" s="27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3" t="s">
        <v>251</v>
      </c>
      <c r="AU138" s="273" t="s">
        <v>91</v>
      </c>
      <c r="AV138" s="14" t="s">
        <v>91</v>
      </c>
      <c r="AW138" s="14" t="s">
        <v>37</v>
      </c>
      <c r="AX138" s="14" t="s">
        <v>89</v>
      </c>
      <c r="AY138" s="273" t="s">
        <v>150</v>
      </c>
    </row>
    <row r="139" s="2" customFormat="1" ht="16.5" customHeight="1">
      <c r="A139" s="39"/>
      <c r="B139" s="40"/>
      <c r="C139" s="228" t="s">
        <v>149</v>
      </c>
      <c r="D139" s="228" t="s">
        <v>153</v>
      </c>
      <c r="E139" s="229" t="s">
        <v>946</v>
      </c>
      <c r="F139" s="230" t="s">
        <v>947</v>
      </c>
      <c r="G139" s="231" t="s">
        <v>393</v>
      </c>
      <c r="H139" s="232">
        <v>30</v>
      </c>
      <c r="I139" s="233"/>
      <c r="J139" s="234">
        <f>ROUND(I139*H139,2)</f>
        <v>0</v>
      </c>
      <c r="K139" s="230" t="s">
        <v>240</v>
      </c>
      <c r="L139" s="45"/>
      <c r="M139" s="235" t="s">
        <v>1</v>
      </c>
      <c r="N139" s="236" t="s">
        <v>47</v>
      </c>
      <c r="O139" s="92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9" t="s">
        <v>334</v>
      </c>
      <c r="AT139" s="239" t="s">
        <v>153</v>
      </c>
      <c r="AU139" s="239" t="s">
        <v>91</v>
      </c>
      <c r="AY139" s="18" t="s">
        <v>150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8" t="s">
        <v>89</v>
      </c>
      <c r="BK139" s="240">
        <f>ROUND(I139*H139,2)</f>
        <v>0</v>
      </c>
      <c r="BL139" s="18" t="s">
        <v>334</v>
      </c>
      <c r="BM139" s="239" t="s">
        <v>948</v>
      </c>
    </row>
    <row r="140" s="2" customFormat="1">
      <c r="A140" s="39"/>
      <c r="B140" s="40"/>
      <c r="C140" s="41"/>
      <c r="D140" s="241" t="s">
        <v>158</v>
      </c>
      <c r="E140" s="41"/>
      <c r="F140" s="242" t="s">
        <v>949</v>
      </c>
      <c r="G140" s="41"/>
      <c r="H140" s="41"/>
      <c r="I140" s="243"/>
      <c r="J140" s="41"/>
      <c r="K140" s="41"/>
      <c r="L140" s="45"/>
      <c r="M140" s="244"/>
      <c r="N140" s="245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158</v>
      </c>
      <c r="AU140" s="18" t="s">
        <v>91</v>
      </c>
    </row>
    <row r="141" s="2" customFormat="1">
      <c r="A141" s="39"/>
      <c r="B141" s="40"/>
      <c r="C141" s="41"/>
      <c r="D141" s="251" t="s">
        <v>243</v>
      </c>
      <c r="E141" s="41"/>
      <c r="F141" s="252" t="s">
        <v>950</v>
      </c>
      <c r="G141" s="41"/>
      <c r="H141" s="41"/>
      <c r="I141" s="243"/>
      <c r="J141" s="41"/>
      <c r="K141" s="41"/>
      <c r="L141" s="45"/>
      <c r="M141" s="244"/>
      <c r="N141" s="245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243</v>
      </c>
      <c r="AU141" s="18" t="s">
        <v>91</v>
      </c>
    </row>
    <row r="142" s="2" customFormat="1" ht="16.5" customHeight="1">
      <c r="A142" s="39"/>
      <c r="B142" s="40"/>
      <c r="C142" s="289" t="s">
        <v>172</v>
      </c>
      <c r="D142" s="289" t="s">
        <v>468</v>
      </c>
      <c r="E142" s="290" t="s">
        <v>951</v>
      </c>
      <c r="F142" s="291" t="s">
        <v>952</v>
      </c>
      <c r="G142" s="292" t="s">
        <v>393</v>
      </c>
      <c r="H142" s="293">
        <v>2</v>
      </c>
      <c r="I142" s="294"/>
      <c r="J142" s="295">
        <f>ROUND(I142*H142,2)</f>
        <v>0</v>
      </c>
      <c r="K142" s="291" t="s">
        <v>240</v>
      </c>
      <c r="L142" s="296"/>
      <c r="M142" s="297" t="s">
        <v>1</v>
      </c>
      <c r="N142" s="298" t="s">
        <v>47</v>
      </c>
      <c r="O142" s="92"/>
      <c r="P142" s="237">
        <f>O142*H142</f>
        <v>0</v>
      </c>
      <c r="Q142" s="237">
        <v>0.00025999999999999998</v>
      </c>
      <c r="R142" s="237">
        <f>Q142*H142</f>
        <v>0.00051999999999999995</v>
      </c>
      <c r="S142" s="237">
        <v>0</v>
      </c>
      <c r="T142" s="23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9" t="s">
        <v>605</v>
      </c>
      <c r="AT142" s="239" t="s">
        <v>468</v>
      </c>
      <c r="AU142" s="239" t="s">
        <v>91</v>
      </c>
      <c r="AY142" s="18" t="s">
        <v>150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8" t="s">
        <v>89</v>
      </c>
      <c r="BK142" s="240">
        <f>ROUND(I142*H142,2)</f>
        <v>0</v>
      </c>
      <c r="BL142" s="18" t="s">
        <v>334</v>
      </c>
      <c r="BM142" s="239" t="s">
        <v>953</v>
      </c>
    </row>
    <row r="143" s="2" customFormat="1">
      <c r="A143" s="39"/>
      <c r="B143" s="40"/>
      <c r="C143" s="41"/>
      <c r="D143" s="241" t="s">
        <v>158</v>
      </c>
      <c r="E143" s="41"/>
      <c r="F143" s="242" t="s">
        <v>952</v>
      </c>
      <c r="G143" s="41"/>
      <c r="H143" s="41"/>
      <c r="I143" s="243"/>
      <c r="J143" s="41"/>
      <c r="K143" s="41"/>
      <c r="L143" s="45"/>
      <c r="M143" s="244"/>
      <c r="N143" s="245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158</v>
      </c>
      <c r="AU143" s="18" t="s">
        <v>91</v>
      </c>
    </row>
    <row r="144" s="2" customFormat="1" ht="16.5" customHeight="1">
      <c r="A144" s="39"/>
      <c r="B144" s="40"/>
      <c r="C144" s="289" t="s">
        <v>177</v>
      </c>
      <c r="D144" s="289" t="s">
        <v>468</v>
      </c>
      <c r="E144" s="290" t="s">
        <v>954</v>
      </c>
      <c r="F144" s="291" t="s">
        <v>955</v>
      </c>
      <c r="G144" s="292" t="s">
        <v>393</v>
      </c>
      <c r="H144" s="293">
        <v>3</v>
      </c>
      <c r="I144" s="294"/>
      <c r="J144" s="295">
        <f>ROUND(I144*H144,2)</f>
        <v>0</v>
      </c>
      <c r="K144" s="291" t="s">
        <v>240</v>
      </c>
      <c r="L144" s="296"/>
      <c r="M144" s="297" t="s">
        <v>1</v>
      </c>
      <c r="N144" s="298" t="s">
        <v>47</v>
      </c>
      <c r="O144" s="92"/>
      <c r="P144" s="237">
        <f>O144*H144</f>
        <v>0</v>
      </c>
      <c r="Q144" s="237">
        <v>0.00022000000000000001</v>
      </c>
      <c r="R144" s="237">
        <f>Q144*H144</f>
        <v>0.00066</v>
      </c>
      <c r="S144" s="237">
        <v>0</v>
      </c>
      <c r="T144" s="23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9" t="s">
        <v>605</v>
      </c>
      <c r="AT144" s="239" t="s">
        <v>468</v>
      </c>
      <c r="AU144" s="239" t="s">
        <v>91</v>
      </c>
      <c r="AY144" s="18" t="s">
        <v>150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8" t="s">
        <v>89</v>
      </c>
      <c r="BK144" s="240">
        <f>ROUND(I144*H144,2)</f>
        <v>0</v>
      </c>
      <c r="BL144" s="18" t="s">
        <v>334</v>
      </c>
      <c r="BM144" s="239" t="s">
        <v>956</v>
      </c>
    </row>
    <row r="145" s="2" customFormat="1">
      <c r="A145" s="39"/>
      <c r="B145" s="40"/>
      <c r="C145" s="41"/>
      <c r="D145" s="241" t="s">
        <v>158</v>
      </c>
      <c r="E145" s="41"/>
      <c r="F145" s="242" t="s">
        <v>955</v>
      </c>
      <c r="G145" s="41"/>
      <c r="H145" s="41"/>
      <c r="I145" s="243"/>
      <c r="J145" s="41"/>
      <c r="K145" s="41"/>
      <c r="L145" s="45"/>
      <c r="M145" s="244"/>
      <c r="N145" s="245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158</v>
      </c>
      <c r="AU145" s="18" t="s">
        <v>91</v>
      </c>
    </row>
    <row r="146" s="2" customFormat="1" ht="16.5" customHeight="1">
      <c r="A146" s="39"/>
      <c r="B146" s="40"/>
      <c r="C146" s="289" t="s">
        <v>182</v>
      </c>
      <c r="D146" s="289" t="s">
        <v>468</v>
      </c>
      <c r="E146" s="290" t="s">
        <v>957</v>
      </c>
      <c r="F146" s="291" t="s">
        <v>958</v>
      </c>
      <c r="G146" s="292" t="s">
        <v>393</v>
      </c>
      <c r="H146" s="293">
        <v>10</v>
      </c>
      <c r="I146" s="294"/>
      <c r="J146" s="295">
        <f>ROUND(I146*H146,2)</f>
        <v>0</v>
      </c>
      <c r="K146" s="291" t="s">
        <v>240</v>
      </c>
      <c r="L146" s="296"/>
      <c r="M146" s="297" t="s">
        <v>1</v>
      </c>
      <c r="N146" s="298" t="s">
        <v>47</v>
      </c>
      <c r="O146" s="92"/>
      <c r="P146" s="237">
        <f>O146*H146</f>
        <v>0</v>
      </c>
      <c r="Q146" s="237">
        <v>0.00013999999999999999</v>
      </c>
      <c r="R146" s="237">
        <f>Q146*H146</f>
        <v>0.0013999999999999998</v>
      </c>
      <c r="S146" s="237">
        <v>0</v>
      </c>
      <c r="T146" s="23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9" t="s">
        <v>605</v>
      </c>
      <c r="AT146" s="239" t="s">
        <v>468</v>
      </c>
      <c r="AU146" s="239" t="s">
        <v>91</v>
      </c>
      <c r="AY146" s="18" t="s">
        <v>150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8" t="s">
        <v>89</v>
      </c>
      <c r="BK146" s="240">
        <f>ROUND(I146*H146,2)</f>
        <v>0</v>
      </c>
      <c r="BL146" s="18" t="s">
        <v>334</v>
      </c>
      <c r="BM146" s="239" t="s">
        <v>959</v>
      </c>
    </row>
    <row r="147" s="2" customFormat="1">
      <c r="A147" s="39"/>
      <c r="B147" s="40"/>
      <c r="C147" s="41"/>
      <c r="D147" s="241" t="s">
        <v>158</v>
      </c>
      <c r="E147" s="41"/>
      <c r="F147" s="242" t="s">
        <v>958</v>
      </c>
      <c r="G147" s="41"/>
      <c r="H147" s="41"/>
      <c r="I147" s="243"/>
      <c r="J147" s="41"/>
      <c r="K147" s="41"/>
      <c r="L147" s="45"/>
      <c r="M147" s="244"/>
      <c r="N147" s="245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158</v>
      </c>
      <c r="AU147" s="18" t="s">
        <v>91</v>
      </c>
    </row>
    <row r="148" s="2" customFormat="1" ht="16.5" customHeight="1">
      <c r="A148" s="39"/>
      <c r="B148" s="40"/>
      <c r="C148" s="289" t="s">
        <v>187</v>
      </c>
      <c r="D148" s="289" t="s">
        <v>468</v>
      </c>
      <c r="E148" s="290" t="s">
        <v>960</v>
      </c>
      <c r="F148" s="291" t="s">
        <v>961</v>
      </c>
      <c r="G148" s="292" t="s">
        <v>393</v>
      </c>
      <c r="H148" s="293">
        <v>15</v>
      </c>
      <c r="I148" s="294"/>
      <c r="J148" s="295">
        <f>ROUND(I148*H148,2)</f>
        <v>0</v>
      </c>
      <c r="K148" s="291" t="s">
        <v>240</v>
      </c>
      <c r="L148" s="296"/>
      <c r="M148" s="297" t="s">
        <v>1</v>
      </c>
      <c r="N148" s="298" t="s">
        <v>47</v>
      </c>
      <c r="O148" s="92"/>
      <c r="P148" s="237">
        <f>O148*H148</f>
        <v>0</v>
      </c>
      <c r="Q148" s="237">
        <v>0.00012</v>
      </c>
      <c r="R148" s="237">
        <f>Q148*H148</f>
        <v>0.0018</v>
      </c>
      <c r="S148" s="237">
        <v>0</v>
      </c>
      <c r="T148" s="23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9" t="s">
        <v>605</v>
      </c>
      <c r="AT148" s="239" t="s">
        <v>468</v>
      </c>
      <c r="AU148" s="239" t="s">
        <v>91</v>
      </c>
      <c r="AY148" s="18" t="s">
        <v>150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8" t="s">
        <v>89</v>
      </c>
      <c r="BK148" s="240">
        <f>ROUND(I148*H148,2)</f>
        <v>0</v>
      </c>
      <c r="BL148" s="18" t="s">
        <v>334</v>
      </c>
      <c r="BM148" s="239" t="s">
        <v>962</v>
      </c>
    </row>
    <row r="149" s="2" customFormat="1">
      <c r="A149" s="39"/>
      <c r="B149" s="40"/>
      <c r="C149" s="41"/>
      <c r="D149" s="241" t="s">
        <v>158</v>
      </c>
      <c r="E149" s="41"/>
      <c r="F149" s="242" t="s">
        <v>961</v>
      </c>
      <c r="G149" s="41"/>
      <c r="H149" s="41"/>
      <c r="I149" s="243"/>
      <c r="J149" s="41"/>
      <c r="K149" s="41"/>
      <c r="L149" s="45"/>
      <c r="M149" s="244"/>
      <c r="N149" s="245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158</v>
      </c>
      <c r="AU149" s="18" t="s">
        <v>91</v>
      </c>
    </row>
    <row r="150" s="14" customFormat="1">
      <c r="A150" s="14"/>
      <c r="B150" s="263"/>
      <c r="C150" s="264"/>
      <c r="D150" s="241" t="s">
        <v>251</v>
      </c>
      <c r="E150" s="265" t="s">
        <v>1</v>
      </c>
      <c r="F150" s="266" t="s">
        <v>347</v>
      </c>
      <c r="G150" s="264"/>
      <c r="H150" s="267">
        <v>15</v>
      </c>
      <c r="I150" s="268"/>
      <c r="J150" s="264"/>
      <c r="K150" s="264"/>
      <c r="L150" s="269"/>
      <c r="M150" s="270"/>
      <c r="N150" s="271"/>
      <c r="O150" s="271"/>
      <c r="P150" s="271"/>
      <c r="Q150" s="271"/>
      <c r="R150" s="271"/>
      <c r="S150" s="271"/>
      <c r="T150" s="27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3" t="s">
        <v>251</v>
      </c>
      <c r="AU150" s="273" t="s">
        <v>91</v>
      </c>
      <c r="AV150" s="14" t="s">
        <v>91</v>
      </c>
      <c r="AW150" s="14" t="s">
        <v>37</v>
      </c>
      <c r="AX150" s="14" t="s">
        <v>89</v>
      </c>
      <c r="AY150" s="273" t="s">
        <v>150</v>
      </c>
    </row>
    <row r="151" s="2" customFormat="1" ht="16.5" customHeight="1">
      <c r="A151" s="39"/>
      <c r="B151" s="40"/>
      <c r="C151" s="228" t="s">
        <v>192</v>
      </c>
      <c r="D151" s="228" t="s">
        <v>153</v>
      </c>
      <c r="E151" s="229" t="s">
        <v>963</v>
      </c>
      <c r="F151" s="230" t="s">
        <v>964</v>
      </c>
      <c r="G151" s="231" t="s">
        <v>393</v>
      </c>
      <c r="H151" s="232">
        <v>15</v>
      </c>
      <c r="I151" s="233"/>
      <c r="J151" s="234">
        <f>ROUND(I151*H151,2)</f>
        <v>0</v>
      </c>
      <c r="K151" s="230" t="s">
        <v>240</v>
      </c>
      <c r="L151" s="45"/>
      <c r="M151" s="235" t="s">
        <v>1</v>
      </c>
      <c r="N151" s="236" t="s">
        <v>47</v>
      </c>
      <c r="O151" s="92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9" t="s">
        <v>334</v>
      </c>
      <c r="AT151" s="239" t="s">
        <v>153</v>
      </c>
      <c r="AU151" s="239" t="s">
        <v>91</v>
      </c>
      <c r="AY151" s="18" t="s">
        <v>150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8" t="s">
        <v>89</v>
      </c>
      <c r="BK151" s="240">
        <f>ROUND(I151*H151,2)</f>
        <v>0</v>
      </c>
      <c r="BL151" s="18" t="s">
        <v>334</v>
      </c>
      <c r="BM151" s="239" t="s">
        <v>965</v>
      </c>
    </row>
    <row r="152" s="2" customFormat="1">
      <c r="A152" s="39"/>
      <c r="B152" s="40"/>
      <c r="C152" s="41"/>
      <c r="D152" s="241" t="s">
        <v>158</v>
      </c>
      <c r="E152" s="41"/>
      <c r="F152" s="242" t="s">
        <v>966</v>
      </c>
      <c r="G152" s="41"/>
      <c r="H152" s="41"/>
      <c r="I152" s="243"/>
      <c r="J152" s="41"/>
      <c r="K152" s="41"/>
      <c r="L152" s="45"/>
      <c r="M152" s="244"/>
      <c r="N152" s="245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158</v>
      </c>
      <c r="AU152" s="18" t="s">
        <v>91</v>
      </c>
    </row>
    <row r="153" s="2" customFormat="1">
      <c r="A153" s="39"/>
      <c r="B153" s="40"/>
      <c r="C153" s="41"/>
      <c r="D153" s="251" t="s">
        <v>243</v>
      </c>
      <c r="E153" s="41"/>
      <c r="F153" s="252" t="s">
        <v>967</v>
      </c>
      <c r="G153" s="41"/>
      <c r="H153" s="41"/>
      <c r="I153" s="243"/>
      <c r="J153" s="41"/>
      <c r="K153" s="41"/>
      <c r="L153" s="45"/>
      <c r="M153" s="244"/>
      <c r="N153" s="245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243</v>
      </c>
      <c r="AU153" s="18" t="s">
        <v>91</v>
      </c>
    </row>
    <row r="154" s="2" customFormat="1" ht="24.15" customHeight="1">
      <c r="A154" s="39"/>
      <c r="B154" s="40"/>
      <c r="C154" s="289" t="s">
        <v>197</v>
      </c>
      <c r="D154" s="289" t="s">
        <v>468</v>
      </c>
      <c r="E154" s="290" t="s">
        <v>968</v>
      </c>
      <c r="F154" s="291" t="s">
        <v>969</v>
      </c>
      <c r="G154" s="292" t="s">
        <v>393</v>
      </c>
      <c r="H154" s="293">
        <v>15</v>
      </c>
      <c r="I154" s="294"/>
      <c r="J154" s="295">
        <f>ROUND(I154*H154,2)</f>
        <v>0</v>
      </c>
      <c r="K154" s="291" t="s">
        <v>240</v>
      </c>
      <c r="L154" s="296"/>
      <c r="M154" s="297" t="s">
        <v>1</v>
      </c>
      <c r="N154" s="298" t="s">
        <v>47</v>
      </c>
      <c r="O154" s="92"/>
      <c r="P154" s="237">
        <f>O154*H154</f>
        <v>0</v>
      </c>
      <c r="Q154" s="237">
        <v>0.00011</v>
      </c>
      <c r="R154" s="237">
        <f>Q154*H154</f>
        <v>0.00165</v>
      </c>
      <c r="S154" s="237">
        <v>0</v>
      </c>
      <c r="T154" s="23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9" t="s">
        <v>605</v>
      </c>
      <c r="AT154" s="239" t="s">
        <v>468</v>
      </c>
      <c r="AU154" s="239" t="s">
        <v>91</v>
      </c>
      <c r="AY154" s="18" t="s">
        <v>150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8" t="s">
        <v>89</v>
      </c>
      <c r="BK154" s="240">
        <f>ROUND(I154*H154,2)</f>
        <v>0</v>
      </c>
      <c r="BL154" s="18" t="s">
        <v>334</v>
      </c>
      <c r="BM154" s="239" t="s">
        <v>970</v>
      </c>
    </row>
    <row r="155" s="2" customFormat="1">
      <c r="A155" s="39"/>
      <c r="B155" s="40"/>
      <c r="C155" s="41"/>
      <c r="D155" s="241" t="s">
        <v>158</v>
      </c>
      <c r="E155" s="41"/>
      <c r="F155" s="242" t="s">
        <v>969</v>
      </c>
      <c r="G155" s="41"/>
      <c r="H155" s="41"/>
      <c r="I155" s="243"/>
      <c r="J155" s="41"/>
      <c r="K155" s="41"/>
      <c r="L155" s="45"/>
      <c r="M155" s="244"/>
      <c r="N155" s="245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158</v>
      </c>
      <c r="AU155" s="18" t="s">
        <v>91</v>
      </c>
    </row>
    <row r="156" s="2" customFormat="1" ht="16.5" customHeight="1">
      <c r="A156" s="39"/>
      <c r="B156" s="40"/>
      <c r="C156" s="228" t="s">
        <v>202</v>
      </c>
      <c r="D156" s="228" t="s">
        <v>153</v>
      </c>
      <c r="E156" s="229" t="s">
        <v>971</v>
      </c>
      <c r="F156" s="230" t="s">
        <v>972</v>
      </c>
      <c r="G156" s="231" t="s">
        <v>393</v>
      </c>
      <c r="H156" s="232">
        <v>15</v>
      </c>
      <c r="I156" s="233"/>
      <c r="J156" s="234">
        <f>ROUND(I156*H156,2)</f>
        <v>0</v>
      </c>
      <c r="K156" s="230" t="s">
        <v>240</v>
      </c>
      <c r="L156" s="45"/>
      <c r="M156" s="235" t="s">
        <v>1</v>
      </c>
      <c r="N156" s="236" t="s">
        <v>47</v>
      </c>
      <c r="O156" s="92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9" t="s">
        <v>334</v>
      </c>
      <c r="AT156" s="239" t="s">
        <v>153</v>
      </c>
      <c r="AU156" s="239" t="s">
        <v>91</v>
      </c>
      <c r="AY156" s="18" t="s">
        <v>150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8" t="s">
        <v>89</v>
      </c>
      <c r="BK156" s="240">
        <f>ROUND(I156*H156,2)</f>
        <v>0</v>
      </c>
      <c r="BL156" s="18" t="s">
        <v>334</v>
      </c>
      <c r="BM156" s="239" t="s">
        <v>973</v>
      </c>
    </row>
    <row r="157" s="2" customFormat="1">
      <c r="A157" s="39"/>
      <c r="B157" s="40"/>
      <c r="C157" s="41"/>
      <c r="D157" s="241" t="s">
        <v>158</v>
      </c>
      <c r="E157" s="41"/>
      <c r="F157" s="242" t="s">
        <v>974</v>
      </c>
      <c r="G157" s="41"/>
      <c r="H157" s="41"/>
      <c r="I157" s="243"/>
      <c r="J157" s="41"/>
      <c r="K157" s="41"/>
      <c r="L157" s="45"/>
      <c r="M157" s="244"/>
      <c r="N157" s="245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158</v>
      </c>
      <c r="AU157" s="18" t="s">
        <v>91</v>
      </c>
    </row>
    <row r="158" s="2" customFormat="1">
      <c r="A158" s="39"/>
      <c r="B158" s="40"/>
      <c r="C158" s="41"/>
      <c r="D158" s="251" t="s">
        <v>243</v>
      </c>
      <c r="E158" s="41"/>
      <c r="F158" s="252" t="s">
        <v>975</v>
      </c>
      <c r="G158" s="41"/>
      <c r="H158" s="41"/>
      <c r="I158" s="243"/>
      <c r="J158" s="41"/>
      <c r="K158" s="41"/>
      <c r="L158" s="45"/>
      <c r="M158" s="244"/>
      <c r="N158" s="245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243</v>
      </c>
      <c r="AU158" s="18" t="s">
        <v>91</v>
      </c>
    </row>
    <row r="159" s="2" customFormat="1" ht="16.5" customHeight="1">
      <c r="A159" s="39"/>
      <c r="B159" s="40"/>
      <c r="C159" s="228" t="s">
        <v>8</v>
      </c>
      <c r="D159" s="228" t="s">
        <v>153</v>
      </c>
      <c r="E159" s="229" t="s">
        <v>976</v>
      </c>
      <c r="F159" s="230" t="s">
        <v>977</v>
      </c>
      <c r="G159" s="231" t="s">
        <v>393</v>
      </c>
      <c r="H159" s="232">
        <v>4</v>
      </c>
      <c r="I159" s="233"/>
      <c r="J159" s="234">
        <f>ROUND(I159*H159,2)</f>
        <v>0</v>
      </c>
      <c r="K159" s="230" t="s">
        <v>1</v>
      </c>
      <c r="L159" s="45"/>
      <c r="M159" s="235" t="s">
        <v>1</v>
      </c>
      <c r="N159" s="236" t="s">
        <v>47</v>
      </c>
      <c r="O159" s="92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9" t="s">
        <v>334</v>
      </c>
      <c r="AT159" s="239" t="s">
        <v>153</v>
      </c>
      <c r="AU159" s="239" t="s">
        <v>91</v>
      </c>
      <c r="AY159" s="18" t="s">
        <v>150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8" t="s">
        <v>89</v>
      </c>
      <c r="BK159" s="240">
        <f>ROUND(I159*H159,2)</f>
        <v>0</v>
      </c>
      <c r="BL159" s="18" t="s">
        <v>334</v>
      </c>
      <c r="BM159" s="239" t="s">
        <v>978</v>
      </c>
    </row>
    <row r="160" s="2" customFormat="1">
      <c r="A160" s="39"/>
      <c r="B160" s="40"/>
      <c r="C160" s="41"/>
      <c r="D160" s="241" t="s">
        <v>158</v>
      </c>
      <c r="E160" s="41"/>
      <c r="F160" s="242" t="s">
        <v>979</v>
      </c>
      <c r="G160" s="41"/>
      <c r="H160" s="41"/>
      <c r="I160" s="243"/>
      <c r="J160" s="41"/>
      <c r="K160" s="41"/>
      <c r="L160" s="45"/>
      <c r="M160" s="244"/>
      <c r="N160" s="245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158</v>
      </c>
      <c r="AU160" s="18" t="s">
        <v>91</v>
      </c>
    </row>
    <row r="161" s="2" customFormat="1" ht="24.15" customHeight="1">
      <c r="A161" s="39"/>
      <c r="B161" s="40"/>
      <c r="C161" s="289" t="s">
        <v>210</v>
      </c>
      <c r="D161" s="289" t="s">
        <v>468</v>
      </c>
      <c r="E161" s="290" t="s">
        <v>980</v>
      </c>
      <c r="F161" s="291" t="s">
        <v>981</v>
      </c>
      <c r="G161" s="292" t="s">
        <v>393</v>
      </c>
      <c r="H161" s="293">
        <v>4</v>
      </c>
      <c r="I161" s="294"/>
      <c r="J161" s="295">
        <f>ROUND(I161*H161,2)</f>
        <v>0</v>
      </c>
      <c r="K161" s="291" t="s">
        <v>240</v>
      </c>
      <c r="L161" s="296"/>
      <c r="M161" s="297" t="s">
        <v>1</v>
      </c>
      <c r="N161" s="298" t="s">
        <v>47</v>
      </c>
      <c r="O161" s="92"/>
      <c r="P161" s="237">
        <f>O161*H161</f>
        <v>0</v>
      </c>
      <c r="Q161" s="237">
        <v>0.001</v>
      </c>
      <c r="R161" s="237">
        <f>Q161*H161</f>
        <v>0.0040000000000000001</v>
      </c>
      <c r="S161" s="237">
        <v>0</v>
      </c>
      <c r="T161" s="23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9" t="s">
        <v>605</v>
      </c>
      <c r="AT161" s="239" t="s">
        <v>468</v>
      </c>
      <c r="AU161" s="239" t="s">
        <v>91</v>
      </c>
      <c r="AY161" s="18" t="s">
        <v>150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8" t="s">
        <v>89</v>
      </c>
      <c r="BK161" s="240">
        <f>ROUND(I161*H161,2)</f>
        <v>0</v>
      </c>
      <c r="BL161" s="18" t="s">
        <v>334</v>
      </c>
      <c r="BM161" s="239" t="s">
        <v>982</v>
      </c>
    </row>
    <row r="162" s="2" customFormat="1">
      <c r="A162" s="39"/>
      <c r="B162" s="40"/>
      <c r="C162" s="41"/>
      <c r="D162" s="241" t="s">
        <v>158</v>
      </c>
      <c r="E162" s="41"/>
      <c r="F162" s="242" t="s">
        <v>981</v>
      </c>
      <c r="G162" s="41"/>
      <c r="H162" s="41"/>
      <c r="I162" s="243"/>
      <c r="J162" s="41"/>
      <c r="K162" s="41"/>
      <c r="L162" s="45"/>
      <c r="M162" s="244"/>
      <c r="N162" s="245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158</v>
      </c>
      <c r="AU162" s="18" t="s">
        <v>91</v>
      </c>
    </row>
    <row r="163" s="2" customFormat="1" ht="33" customHeight="1">
      <c r="A163" s="39"/>
      <c r="B163" s="40"/>
      <c r="C163" s="228" t="s">
        <v>340</v>
      </c>
      <c r="D163" s="228" t="s">
        <v>153</v>
      </c>
      <c r="E163" s="229" t="s">
        <v>983</v>
      </c>
      <c r="F163" s="230" t="s">
        <v>984</v>
      </c>
      <c r="G163" s="231" t="s">
        <v>292</v>
      </c>
      <c r="H163" s="232">
        <v>0.161</v>
      </c>
      <c r="I163" s="233"/>
      <c r="J163" s="234">
        <f>ROUND(I163*H163,2)</f>
        <v>0</v>
      </c>
      <c r="K163" s="230" t="s">
        <v>240</v>
      </c>
      <c r="L163" s="45"/>
      <c r="M163" s="235" t="s">
        <v>1</v>
      </c>
      <c r="N163" s="236" t="s">
        <v>47</v>
      </c>
      <c r="O163" s="92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9" t="s">
        <v>334</v>
      </c>
      <c r="AT163" s="239" t="s">
        <v>153</v>
      </c>
      <c r="AU163" s="239" t="s">
        <v>91</v>
      </c>
      <c r="AY163" s="18" t="s">
        <v>150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8" t="s">
        <v>89</v>
      </c>
      <c r="BK163" s="240">
        <f>ROUND(I163*H163,2)</f>
        <v>0</v>
      </c>
      <c r="BL163" s="18" t="s">
        <v>334</v>
      </c>
      <c r="BM163" s="239" t="s">
        <v>985</v>
      </c>
    </row>
    <row r="164" s="2" customFormat="1">
      <c r="A164" s="39"/>
      <c r="B164" s="40"/>
      <c r="C164" s="41"/>
      <c r="D164" s="241" t="s">
        <v>158</v>
      </c>
      <c r="E164" s="41"/>
      <c r="F164" s="242" t="s">
        <v>986</v>
      </c>
      <c r="G164" s="41"/>
      <c r="H164" s="41"/>
      <c r="I164" s="243"/>
      <c r="J164" s="41"/>
      <c r="K164" s="41"/>
      <c r="L164" s="45"/>
      <c r="M164" s="244"/>
      <c r="N164" s="245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158</v>
      </c>
      <c r="AU164" s="18" t="s">
        <v>91</v>
      </c>
    </row>
    <row r="165" s="2" customFormat="1">
      <c r="A165" s="39"/>
      <c r="B165" s="40"/>
      <c r="C165" s="41"/>
      <c r="D165" s="251" t="s">
        <v>243</v>
      </c>
      <c r="E165" s="41"/>
      <c r="F165" s="252" t="s">
        <v>987</v>
      </c>
      <c r="G165" s="41"/>
      <c r="H165" s="41"/>
      <c r="I165" s="243"/>
      <c r="J165" s="41"/>
      <c r="K165" s="41"/>
      <c r="L165" s="45"/>
      <c r="M165" s="244"/>
      <c r="N165" s="245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243</v>
      </c>
      <c r="AU165" s="18" t="s">
        <v>91</v>
      </c>
    </row>
    <row r="166" s="2" customFormat="1" ht="16.5" customHeight="1">
      <c r="A166" s="39"/>
      <c r="B166" s="40"/>
      <c r="C166" s="228" t="s">
        <v>347</v>
      </c>
      <c r="D166" s="228" t="s">
        <v>153</v>
      </c>
      <c r="E166" s="229" t="s">
        <v>988</v>
      </c>
      <c r="F166" s="230" t="s">
        <v>977</v>
      </c>
      <c r="G166" s="231" t="s">
        <v>393</v>
      </c>
      <c r="H166" s="232">
        <v>2</v>
      </c>
      <c r="I166" s="233"/>
      <c r="J166" s="234">
        <f>ROUND(I166*H166,2)</f>
        <v>0</v>
      </c>
      <c r="K166" s="230" t="s">
        <v>1</v>
      </c>
      <c r="L166" s="45"/>
      <c r="M166" s="235" t="s">
        <v>1</v>
      </c>
      <c r="N166" s="236" t="s">
        <v>47</v>
      </c>
      <c r="O166" s="92"/>
      <c r="P166" s="237">
        <f>O166*H166</f>
        <v>0</v>
      </c>
      <c r="Q166" s="237">
        <v>0</v>
      </c>
      <c r="R166" s="237">
        <f>Q166*H166</f>
        <v>0</v>
      </c>
      <c r="S166" s="237">
        <v>0</v>
      </c>
      <c r="T166" s="23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9" t="s">
        <v>334</v>
      </c>
      <c r="AT166" s="239" t="s">
        <v>153</v>
      </c>
      <c r="AU166" s="239" t="s">
        <v>91</v>
      </c>
      <c r="AY166" s="18" t="s">
        <v>150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8" t="s">
        <v>89</v>
      </c>
      <c r="BK166" s="240">
        <f>ROUND(I166*H166,2)</f>
        <v>0</v>
      </c>
      <c r="BL166" s="18" t="s">
        <v>334</v>
      </c>
      <c r="BM166" s="239" t="s">
        <v>989</v>
      </c>
    </row>
    <row r="167" s="2" customFormat="1">
      <c r="A167" s="39"/>
      <c r="B167" s="40"/>
      <c r="C167" s="41"/>
      <c r="D167" s="241" t="s">
        <v>158</v>
      </c>
      <c r="E167" s="41"/>
      <c r="F167" s="242" t="s">
        <v>979</v>
      </c>
      <c r="G167" s="41"/>
      <c r="H167" s="41"/>
      <c r="I167" s="243"/>
      <c r="J167" s="41"/>
      <c r="K167" s="41"/>
      <c r="L167" s="45"/>
      <c r="M167" s="244"/>
      <c r="N167" s="245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158</v>
      </c>
      <c r="AU167" s="18" t="s">
        <v>91</v>
      </c>
    </row>
    <row r="168" s="2" customFormat="1" ht="16.5" customHeight="1">
      <c r="A168" s="39"/>
      <c r="B168" s="40"/>
      <c r="C168" s="289" t="s">
        <v>334</v>
      </c>
      <c r="D168" s="289" t="s">
        <v>468</v>
      </c>
      <c r="E168" s="290" t="s">
        <v>990</v>
      </c>
      <c r="F168" s="291" t="s">
        <v>991</v>
      </c>
      <c r="G168" s="292" t="s">
        <v>393</v>
      </c>
      <c r="H168" s="293">
        <v>2</v>
      </c>
      <c r="I168" s="294"/>
      <c r="J168" s="295">
        <f>ROUND(I168*H168,2)</f>
        <v>0</v>
      </c>
      <c r="K168" s="291" t="s">
        <v>240</v>
      </c>
      <c r="L168" s="296"/>
      <c r="M168" s="297" t="s">
        <v>1</v>
      </c>
      <c r="N168" s="298" t="s">
        <v>47</v>
      </c>
      <c r="O168" s="92"/>
      <c r="P168" s="237">
        <f>O168*H168</f>
        <v>0</v>
      </c>
      <c r="Q168" s="237">
        <v>0.00050000000000000001</v>
      </c>
      <c r="R168" s="237">
        <f>Q168*H168</f>
        <v>0.001</v>
      </c>
      <c r="S168" s="237">
        <v>0</v>
      </c>
      <c r="T168" s="23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9" t="s">
        <v>605</v>
      </c>
      <c r="AT168" s="239" t="s">
        <v>468</v>
      </c>
      <c r="AU168" s="239" t="s">
        <v>91</v>
      </c>
      <c r="AY168" s="18" t="s">
        <v>150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8" t="s">
        <v>89</v>
      </c>
      <c r="BK168" s="240">
        <f>ROUND(I168*H168,2)</f>
        <v>0</v>
      </c>
      <c r="BL168" s="18" t="s">
        <v>334</v>
      </c>
      <c r="BM168" s="239" t="s">
        <v>992</v>
      </c>
    </row>
    <row r="169" s="2" customFormat="1">
      <c r="A169" s="39"/>
      <c r="B169" s="40"/>
      <c r="C169" s="41"/>
      <c r="D169" s="241" t="s">
        <v>158</v>
      </c>
      <c r="E169" s="41"/>
      <c r="F169" s="242" t="s">
        <v>993</v>
      </c>
      <c r="G169" s="41"/>
      <c r="H169" s="41"/>
      <c r="I169" s="243"/>
      <c r="J169" s="41"/>
      <c r="K169" s="41"/>
      <c r="L169" s="45"/>
      <c r="M169" s="244"/>
      <c r="N169" s="245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158</v>
      </c>
      <c r="AU169" s="18" t="s">
        <v>91</v>
      </c>
    </row>
    <row r="170" s="2" customFormat="1" ht="24.15" customHeight="1">
      <c r="A170" s="39"/>
      <c r="B170" s="40"/>
      <c r="C170" s="289" t="s">
        <v>360</v>
      </c>
      <c r="D170" s="289" t="s">
        <v>468</v>
      </c>
      <c r="E170" s="290" t="s">
        <v>994</v>
      </c>
      <c r="F170" s="291" t="s">
        <v>995</v>
      </c>
      <c r="G170" s="292" t="s">
        <v>393</v>
      </c>
      <c r="H170" s="293">
        <v>1</v>
      </c>
      <c r="I170" s="294"/>
      <c r="J170" s="295">
        <f>ROUND(I170*H170,2)</f>
        <v>0</v>
      </c>
      <c r="K170" s="291" t="s">
        <v>1</v>
      </c>
      <c r="L170" s="296"/>
      <c r="M170" s="297" t="s">
        <v>1</v>
      </c>
      <c r="N170" s="298" t="s">
        <v>47</v>
      </c>
      <c r="O170" s="92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9" t="s">
        <v>605</v>
      </c>
      <c r="AT170" s="239" t="s">
        <v>468</v>
      </c>
      <c r="AU170" s="239" t="s">
        <v>91</v>
      </c>
      <c r="AY170" s="18" t="s">
        <v>150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8" t="s">
        <v>89</v>
      </c>
      <c r="BK170" s="240">
        <f>ROUND(I170*H170,2)</f>
        <v>0</v>
      </c>
      <c r="BL170" s="18" t="s">
        <v>334</v>
      </c>
      <c r="BM170" s="239" t="s">
        <v>996</v>
      </c>
    </row>
    <row r="171" s="2" customFormat="1" ht="16.5" customHeight="1">
      <c r="A171" s="39"/>
      <c r="B171" s="40"/>
      <c r="C171" s="228" t="s">
        <v>365</v>
      </c>
      <c r="D171" s="228" t="s">
        <v>153</v>
      </c>
      <c r="E171" s="229" t="s">
        <v>997</v>
      </c>
      <c r="F171" s="230" t="s">
        <v>998</v>
      </c>
      <c r="G171" s="231" t="s">
        <v>393</v>
      </c>
      <c r="H171" s="232">
        <v>2</v>
      </c>
      <c r="I171" s="233"/>
      <c r="J171" s="234">
        <f>ROUND(I171*H171,2)</f>
        <v>0</v>
      </c>
      <c r="K171" s="230" t="s">
        <v>240</v>
      </c>
      <c r="L171" s="45"/>
      <c r="M171" s="235" t="s">
        <v>1</v>
      </c>
      <c r="N171" s="236" t="s">
        <v>47</v>
      </c>
      <c r="O171" s="92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9" t="s">
        <v>334</v>
      </c>
      <c r="AT171" s="239" t="s">
        <v>153</v>
      </c>
      <c r="AU171" s="239" t="s">
        <v>91</v>
      </c>
      <c r="AY171" s="18" t="s">
        <v>150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8" t="s">
        <v>89</v>
      </c>
      <c r="BK171" s="240">
        <f>ROUND(I171*H171,2)</f>
        <v>0</v>
      </c>
      <c r="BL171" s="18" t="s">
        <v>334</v>
      </c>
      <c r="BM171" s="239" t="s">
        <v>999</v>
      </c>
    </row>
    <row r="172" s="2" customFormat="1">
      <c r="A172" s="39"/>
      <c r="B172" s="40"/>
      <c r="C172" s="41"/>
      <c r="D172" s="241" t="s">
        <v>158</v>
      </c>
      <c r="E172" s="41"/>
      <c r="F172" s="242" t="s">
        <v>1000</v>
      </c>
      <c r="G172" s="41"/>
      <c r="H172" s="41"/>
      <c r="I172" s="243"/>
      <c r="J172" s="41"/>
      <c r="K172" s="41"/>
      <c r="L172" s="45"/>
      <c r="M172" s="244"/>
      <c r="N172" s="245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158</v>
      </c>
      <c r="AU172" s="18" t="s">
        <v>91</v>
      </c>
    </row>
    <row r="173" s="2" customFormat="1">
      <c r="A173" s="39"/>
      <c r="B173" s="40"/>
      <c r="C173" s="41"/>
      <c r="D173" s="251" t="s">
        <v>243</v>
      </c>
      <c r="E173" s="41"/>
      <c r="F173" s="252" t="s">
        <v>1001</v>
      </c>
      <c r="G173" s="41"/>
      <c r="H173" s="41"/>
      <c r="I173" s="243"/>
      <c r="J173" s="41"/>
      <c r="K173" s="41"/>
      <c r="L173" s="45"/>
      <c r="M173" s="244"/>
      <c r="N173" s="245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243</v>
      </c>
      <c r="AU173" s="18" t="s">
        <v>91</v>
      </c>
    </row>
    <row r="174" s="2" customFormat="1" ht="21.75" customHeight="1">
      <c r="A174" s="39"/>
      <c r="B174" s="40"/>
      <c r="C174" s="289" t="s">
        <v>375</v>
      </c>
      <c r="D174" s="289" t="s">
        <v>468</v>
      </c>
      <c r="E174" s="290" t="s">
        <v>1002</v>
      </c>
      <c r="F174" s="291" t="s">
        <v>1003</v>
      </c>
      <c r="G174" s="292" t="s">
        <v>393</v>
      </c>
      <c r="H174" s="293">
        <v>2</v>
      </c>
      <c r="I174" s="294"/>
      <c r="J174" s="295">
        <f>ROUND(I174*H174,2)</f>
        <v>0</v>
      </c>
      <c r="K174" s="291" t="s">
        <v>1</v>
      </c>
      <c r="L174" s="296"/>
      <c r="M174" s="297" t="s">
        <v>1</v>
      </c>
      <c r="N174" s="298" t="s">
        <v>47</v>
      </c>
      <c r="O174" s="92"/>
      <c r="P174" s="237">
        <f>O174*H174</f>
        <v>0</v>
      </c>
      <c r="Q174" s="237">
        <v>0.0015</v>
      </c>
      <c r="R174" s="237">
        <f>Q174*H174</f>
        <v>0.0030000000000000001</v>
      </c>
      <c r="S174" s="237">
        <v>0</v>
      </c>
      <c r="T174" s="23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9" t="s">
        <v>605</v>
      </c>
      <c r="AT174" s="239" t="s">
        <v>468</v>
      </c>
      <c r="AU174" s="239" t="s">
        <v>91</v>
      </c>
      <c r="AY174" s="18" t="s">
        <v>150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8" t="s">
        <v>89</v>
      </c>
      <c r="BK174" s="240">
        <f>ROUND(I174*H174,2)</f>
        <v>0</v>
      </c>
      <c r="BL174" s="18" t="s">
        <v>334</v>
      </c>
      <c r="BM174" s="239" t="s">
        <v>1004</v>
      </c>
    </row>
    <row r="175" s="2" customFormat="1" ht="21.75" customHeight="1">
      <c r="A175" s="39"/>
      <c r="B175" s="40"/>
      <c r="C175" s="289" t="s">
        <v>382</v>
      </c>
      <c r="D175" s="289" t="s">
        <v>468</v>
      </c>
      <c r="E175" s="290" t="s">
        <v>1005</v>
      </c>
      <c r="F175" s="291" t="s">
        <v>1006</v>
      </c>
      <c r="G175" s="292" t="s">
        <v>393</v>
      </c>
      <c r="H175" s="293">
        <v>6</v>
      </c>
      <c r="I175" s="294"/>
      <c r="J175" s="295">
        <f>ROUND(I175*H175,2)</f>
        <v>0</v>
      </c>
      <c r="K175" s="291" t="s">
        <v>1</v>
      </c>
      <c r="L175" s="296"/>
      <c r="M175" s="297" t="s">
        <v>1</v>
      </c>
      <c r="N175" s="298" t="s">
        <v>47</v>
      </c>
      <c r="O175" s="92"/>
      <c r="P175" s="237">
        <f>O175*H175</f>
        <v>0</v>
      </c>
      <c r="Q175" s="237">
        <v>0.02</v>
      </c>
      <c r="R175" s="237">
        <f>Q175*H175</f>
        <v>0.12</v>
      </c>
      <c r="S175" s="237">
        <v>0</v>
      </c>
      <c r="T175" s="23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9" t="s">
        <v>605</v>
      </c>
      <c r="AT175" s="239" t="s">
        <v>468</v>
      </c>
      <c r="AU175" s="239" t="s">
        <v>91</v>
      </c>
      <c r="AY175" s="18" t="s">
        <v>150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8" t="s">
        <v>89</v>
      </c>
      <c r="BK175" s="240">
        <f>ROUND(I175*H175,2)</f>
        <v>0</v>
      </c>
      <c r="BL175" s="18" t="s">
        <v>334</v>
      </c>
      <c r="BM175" s="239" t="s">
        <v>1007</v>
      </c>
    </row>
    <row r="176" s="2" customFormat="1" ht="16.5" customHeight="1">
      <c r="A176" s="39"/>
      <c r="B176" s="40"/>
      <c r="C176" s="289" t="s">
        <v>7</v>
      </c>
      <c r="D176" s="289" t="s">
        <v>468</v>
      </c>
      <c r="E176" s="290" t="s">
        <v>1008</v>
      </c>
      <c r="F176" s="291" t="s">
        <v>1009</v>
      </c>
      <c r="G176" s="292" t="s">
        <v>393</v>
      </c>
      <c r="H176" s="293">
        <v>2</v>
      </c>
      <c r="I176" s="294"/>
      <c r="J176" s="295">
        <f>ROUND(I176*H176,2)</f>
        <v>0</v>
      </c>
      <c r="K176" s="291" t="s">
        <v>1</v>
      </c>
      <c r="L176" s="296"/>
      <c r="M176" s="297" t="s">
        <v>1</v>
      </c>
      <c r="N176" s="298" t="s">
        <v>47</v>
      </c>
      <c r="O176" s="92"/>
      <c r="P176" s="237">
        <f>O176*H176</f>
        <v>0</v>
      </c>
      <c r="Q176" s="237">
        <v>0</v>
      </c>
      <c r="R176" s="237">
        <f>Q176*H176</f>
        <v>0</v>
      </c>
      <c r="S176" s="237">
        <v>0</v>
      </c>
      <c r="T176" s="23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9" t="s">
        <v>605</v>
      </c>
      <c r="AT176" s="239" t="s">
        <v>468</v>
      </c>
      <c r="AU176" s="239" t="s">
        <v>91</v>
      </c>
      <c r="AY176" s="18" t="s">
        <v>150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8" t="s">
        <v>89</v>
      </c>
      <c r="BK176" s="240">
        <f>ROUND(I176*H176,2)</f>
        <v>0</v>
      </c>
      <c r="BL176" s="18" t="s">
        <v>334</v>
      </c>
      <c r="BM176" s="239" t="s">
        <v>1010</v>
      </c>
    </row>
    <row r="177" s="2" customFormat="1" ht="24.15" customHeight="1">
      <c r="A177" s="39"/>
      <c r="B177" s="40"/>
      <c r="C177" s="228" t="s">
        <v>399</v>
      </c>
      <c r="D177" s="228" t="s">
        <v>153</v>
      </c>
      <c r="E177" s="229" t="s">
        <v>1011</v>
      </c>
      <c r="F177" s="230" t="s">
        <v>1012</v>
      </c>
      <c r="G177" s="231" t="s">
        <v>393</v>
      </c>
      <c r="H177" s="232">
        <v>1</v>
      </c>
      <c r="I177" s="233"/>
      <c r="J177" s="234">
        <f>ROUND(I177*H177,2)</f>
        <v>0</v>
      </c>
      <c r="K177" s="230" t="s">
        <v>240</v>
      </c>
      <c r="L177" s="45"/>
      <c r="M177" s="235" t="s">
        <v>1</v>
      </c>
      <c r="N177" s="236" t="s">
        <v>47</v>
      </c>
      <c r="O177" s="92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9" t="s">
        <v>334</v>
      </c>
      <c r="AT177" s="239" t="s">
        <v>153</v>
      </c>
      <c r="AU177" s="239" t="s">
        <v>91</v>
      </c>
      <c r="AY177" s="18" t="s">
        <v>150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8" t="s">
        <v>89</v>
      </c>
      <c r="BK177" s="240">
        <f>ROUND(I177*H177,2)</f>
        <v>0</v>
      </c>
      <c r="BL177" s="18" t="s">
        <v>334</v>
      </c>
      <c r="BM177" s="239" t="s">
        <v>1013</v>
      </c>
    </row>
    <row r="178" s="2" customFormat="1">
      <c r="A178" s="39"/>
      <c r="B178" s="40"/>
      <c r="C178" s="41"/>
      <c r="D178" s="241" t="s">
        <v>158</v>
      </c>
      <c r="E178" s="41"/>
      <c r="F178" s="242" t="s">
        <v>1014</v>
      </c>
      <c r="G178" s="41"/>
      <c r="H178" s="41"/>
      <c r="I178" s="243"/>
      <c r="J178" s="41"/>
      <c r="K178" s="41"/>
      <c r="L178" s="45"/>
      <c r="M178" s="244"/>
      <c r="N178" s="245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158</v>
      </c>
      <c r="AU178" s="18" t="s">
        <v>91</v>
      </c>
    </row>
    <row r="179" s="2" customFormat="1">
      <c r="A179" s="39"/>
      <c r="B179" s="40"/>
      <c r="C179" s="41"/>
      <c r="D179" s="251" t="s">
        <v>243</v>
      </c>
      <c r="E179" s="41"/>
      <c r="F179" s="252" t="s">
        <v>1015</v>
      </c>
      <c r="G179" s="41"/>
      <c r="H179" s="41"/>
      <c r="I179" s="243"/>
      <c r="J179" s="41"/>
      <c r="K179" s="41"/>
      <c r="L179" s="45"/>
      <c r="M179" s="244"/>
      <c r="N179" s="245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243</v>
      </c>
      <c r="AU179" s="18" t="s">
        <v>91</v>
      </c>
    </row>
    <row r="180" s="2" customFormat="1" ht="16.5" customHeight="1">
      <c r="A180" s="39"/>
      <c r="B180" s="40"/>
      <c r="C180" s="228" t="s">
        <v>408</v>
      </c>
      <c r="D180" s="228" t="s">
        <v>153</v>
      </c>
      <c r="E180" s="229" t="s">
        <v>1016</v>
      </c>
      <c r="F180" s="230" t="s">
        <v>1017</v>
      </c>
      <c r="G180" s="231" t="s">
        <v>393</v>
      </c>
      <c r="H180" s="232">
        <v>1</v>
      </c>
      <c r="I180" s="233"/>
      <c r="J180" s="234">
        <f>ROUND(I180*H180,2)</f>
        <v>0</v>
      </c>
      <c r="K180" s="230" t="s">
        <v>240</v>
      </c>
      <c r="L180" s="45"/>
      <c r="M180" s="235" t="s">
        <v>1</v>
      </c>
      <c r="N180" s="236" t="s">
        <v>47</v>
      </c>
      <c r="O180" s="92"/>
      <c r="P180" s="237">
        <f>O180*H180</f>
        <v>0</v>
      </c>
      <c r="Q180" s="237">
        <v>0</v>
      </c>
      <c r="R180" s="237">
        <f>Q180*H180</f>
        <v>0</v>
      </c>
      <c r="S180" s="237">
        <v>0</v>
      </c>
      <c r="T180" s="23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9" t="s">
        <v>334</v>
      </c>
      <c r="AT180" s="239" t="s">
        <v>153</v>
      </c>
      <c r="AU180" s="239" t="s">
        <v>91</v>
      </c>
      <c r="AY180" s="18" t="s">
        <v>150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8" t="s">
        <v>89</v>
      </c>
      <c r="BK180" s="240">
        <f>ROUND(I180*H180,2)</f>
        <v>0</v>
      </c>
      <c r="BL180" s="18" t="s">
        <v>334</v>
      </c>
      <c r="BM180" s="239" t="s">
        <v>1018</v>
      </c>
    </row>
    <row r="181" s="2" customFormat="1">
      <c r="A181" s="39"/>
      <c r="B181" s="40"/>
      <c r="C181" s="41"/>
      <c r="D181" s="241" t="s">
        <v>158</v>
      </c>
      <c r="E181" s="41"/>
      <c r="F181" s="242" t="s">
        <v>1017</v>
      </c>
      <c r="G181" s="41"/>
      <c r="H181" s="41"/>
      <c r="I181" s="243"/>
      <c r="J181" s="41"/>
      <c r="K181" s="41"/>
      <c r="L181" s="45"/>
      <c r="M181" s="244"/>
      <c r="N181" s="245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158</v>
      </c>
      <c r="AU181" s="18" t="s">
        <v>91</v>
      </c>
    </row>
    <row r="182" s="2" customFormat="1">
      <c r="A182" s="39"/>
      <c r="B182" s="40"/>
      <c r="C182" s="41"/>
      <c r="D182" s="251" t="s">
        <v>243</v>
      </c>
      <c r="E182" s="41"/>
      <c r="F182" s="252" t="s">
        <v>1019</v>
      </c>
      <c r="G182" s="41"/>
      <c r="H182" s="41"/>
      <c r="I182" s="243"/>
      <c r="J182" s="41"/>
      <c r="K182" s="41"/>
      <c r="L182" s="45"/>
      <c r="M182" s="244"/>
      <c r="N182" s="245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243</v>
      </c>
      <c r="AU182" s="18" t="s">
        <v>91</v>
      </c>
    </row>
    <row r="183" s="2" customFormat="1" ht="16.5" customHeight="1">
      <c r="A183" s="39"/>
      <c r="B183" s="40"/>
      <c r="C183" s="228" t="s">
        <v>418</v>
      </c>
      <c r="D183" s="228" t="s">
        <v>153</v>
      </c>
      <c r="E183" s="229" t="s">
        <v>1020</v>
      </c>
      <c r="F183" s="230" t="s">
        <v>1021</v>
      </c>
      <c r="G183" s="231" t="s">
        <v>156</v>
      </c>
      <c r="H183" s="232">
        <v>1</v>
      </c>
      <c r="I183" s="233"/>
      <c r="J183" s="234">
        <f>ROUND(I183*H183,2)</f>
        <v>0</v>
      </c>
      <c r="K183" s="230" t="s">
        <v>1</v>
      </c>
      <c r="L183" s="45"/>
      <c r="M183" s="235" t="s">
        <v>1</v>
      </c>
      <c r="N183" s="236" t="s">
        <v>47</v>
      </c>
      <c r="O183" s="92"/>
      <c r="P183" s="237">
        <f>O183*H183</f>
        <v>0</v>
      </c>
      <c r="Q183" s="237">
        <v>0</v>
      </c>
      <c r="R183" s="237">
        <f>Q183*H183</f>
        <v>0</v>
      </c>
      <c r="S183" s="237">
        <v>0</v>
      </c>
      <c r="T183" s="23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9" t="s">
        <v>334</v>
      </c>
      <c r="AT183" s="239" t="s">
        <v>153</v>
      </c>
      <c r="AU183" s="239" t="s">
        <v>91</v>
      </c>
      <c r="AY183" s="18" t="s">
        <v>150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8" t="s">
        <v>89</v>
      </c>
      <c r="BK183" s="240">
        <f>ROUND(I183*H183,2)</f>
        <v>0</v>
      </c>
      <c r="BL183" s="18" t="s">
        <v>334</v>
      </c>
      <c r="BM183" s="239" t="s">
        <v>1022</v>
      </c>
    </row>
    <row r="184" s="2" customFormat="1">
      <c r="A184" s="39"/>
      <c r="B184" s="40"/>
      <c r="C184" s="41"/>
      <c r="D184" s="241" t="s">
        <v>158</v>
      </c>
      <c r="E184" s="41"/>
      <c r="F184" s="242" t="s">
        <v>1023</v>
      </c>
      <c r="G184" s="41"/>
      <c r="H184" s="41"/>
      <c r="I184" s="243"/>
      <c r="J184" s="41"/>
      <c r="K184" s="41"/>
      <c r="L184" s="45"/>
      <c r="M184" s="244"/>
      <c r="N184" s="245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158</v>
      </c>
      <c r="AU184" s="18" t="s">
        <v>91</v>
      </c>
    </row>
    <row r="185" s="12" customFormat="1" ht="22.8" customHeight="1">
      <c r="A185" s="12"/>
      <c r="B185" s="212"/>
      <c r="C185" s="213"/>
      <c r="D185" s="214" t="s">
        <v>81</v>
      </c>
      <c r="E185" s="226" t="s">
        <v>1024</v>
      </c>
      <c r="F185" s="226" t="s">
        <v>1025</v>
      </c>
      <c r="G185" s="213"/>
      <c r="H185" s="213"/>
      <c r="I185" s="216"/>
      <c r="J185" s="227">
        <f>BK185</f>
        <v>0</v>
      </c>
      <c r="K185" s="213"/>
      <c r="L185" s="218"/>
      <c r="M185" s="219"/>
      <c r="N185" s="220"/>
      <c r="O185" s="220"/>
      <c r="P185" s="221">
        <f>SUM(P186:P230)</f>
        <v>0</v>
      </c>
      <c r="Q185" s="220"/>
      <c r="R185" s="221">
        <f>SUM(R186:R230)</f>
        <v>0.037479999999999999</v>
      </c>
      <c r="S185" s="220"/>
      <c r="T185" s="222">
        <f>SUM(T186:T230)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3" t="s">
        <v>91</v>
      </c>
      <c r="AT185" s="224" t="s">
        <v>81</v>
      </c>
      <c r="AU185" s="224" t="s">
        <v>89</v>
      </c>
      <c r="AY185" s="223" t="s">
        <v>150</v>
      </c>
      <c r="BK185" s="225">
        <f>SUM(BK186:BK230)</f>
        <v>0</v>
      </c>
    </row>
    <row r="186" s="2" customFormat="1" ht="24.15" customHeight="1">
      <c r="A186" s="39"/>
      <c r="B186" s="40"/>
      <c r="C186" s="228" t="s">
        <v>427</v>
      </c>
      <c r="D186" s="228" t="s">
        <v>153</v>
      </c>
      <c r="E186" s="229" t="s">
        <v>1026</v>
      </c>
      <c r="F186" s="230" t="s">
        <v>1027</v>
      </c>
      <c r="G186" s="231" t="s">
        <v>368</v>
      </c>
      <c r="H186" s="232">
        <v>30</v>
      </c>
      <c r="I186" s="233"/>
      <c r="J186" s="234">
        <f>ROUND(I186*H186,2)</f>
        <v>0</v>
      </c>
      <c r="K186" s="230" t="s">
        <v>240</v>
      </c>
      <c r="L186" s="45"/>
      <c r="M186" s="235" t="s">
        <v>1</v>
      </c>
      <c r="N186" s="236" t="s">
        <v>47</v>
      </c>
      <c r="O186" s="92"/>
      <c r="P186" s="237">
        <f>O186*H186</f>
        <v>0</v>
      </c>
      <c r="Q186" s="237">
        <v>0</v>
      </c>
      <c r="R186" s="237">
        <f>Q186*H186</f>
        <v>0</v>
      </c>
      <c r="S186" s="237">
        <v>0</v>
      </c>
      <c r="T186" s="23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9" t="s">
        <v>334</v>
      </c>
      <c r="AT186" s="239" t="s">
        <v>153</v>
      </c>
      <c r="AU186" s="239" t="s">
        <v>91</v>
      </c>
      <c r="AY186" s="18" t="s">
        <v>150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8" t="s">
        <v>89</v>
      </c>
      <c r="BK186" s="240">
        <f>ROUND(I186*H186,2)</f>
        <v>0</v>
      </c>
      <c r="BL186" s="18" t="s">
        <v>334</v>
      </c>
      <c r="BM186" s="239" t="s">
        <v>1028</v>
      </c>
    </row>
    <row r="187" s="2" customFormat="1">
      <c r="A187" s="39"/>
      <c r="B187" s="40"/>
      <c r="C187" s="41"/>
      <c r="D187" s="241" t="s">
        <v>158</v>
      </c>
      <c r="E187" s="41"/>
      <c r="F187" s="242" t="s">
        <v>1029</v>
      </c>
      <c r="G187" s="41"/>
      <c r="H187" s="41"/>
      <c r="I187" s="243"/>
      <c r="J187" s="41"/>
      <c r="K187" s="41"/>
      <c r="L187" s="45"/>
      <c r="M187" s="244"/>
      <c r="N187" s="245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158</v>
      </c>
      <c r="AU187" s="18" t="s">
        <v>91</v>
      </c>
    </row>
    <row r="188" s="2" customFormat="1">
      <c r="A188" s="39"/>
      <c r="B188" s="40"/>
      <c r="C188" s="41"/>
      <c r="D188" s="251" t="s">
        <v>243</v>
      </c>
      <c r="E188" s="41"/>
      <c r="F188" s="252" t="s">
        <v>1030</v>
      </c>
      <c r="G188" s="41"/>
      <c r="H188" s="41"/>
      <c r="I188" s="243"/>
      <c r="J188" s="41"/>
      <c r="K188" s="41"/>
      <c r="L188" s="45"/>
      <c r="M188" s="244"/>
      <c r="N188" s="245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243</v>
      </c>
      <c r="AU188" s="18" t="s">
        <v>91</v>
      </c>
    </row>
    <row r="189" s="2" customFormat="1" ht="24.15" customHeight="1">
      <c r="A189" s="39"/>
      <c r="B189" s="40"/>
      <c r="C189" s="289" t="s">
        <v>576</v>
      </c>
      <c r="D189" s="289" t="s">
        <v>468</v>
      </c>
      <c r="E189" s="290" t="s">
        <v>1031</v>
      </c>
      <c r="F189" s="291" t="s">
        <v>1032</v>
      </c>
      <c r="G189" s="292" t="s">
        <v>368</v>
      </c>
      <c r="H189" s="293">
        <v>30</v>
      </c>
      <c r="I189" s="294"/>
      <c r="J189" s="295">
        <f>ROUND(I189*H189,2)</f>
        <v>0</v>
      </c>
      <c r="K189" s="291" t="s">
        <v>1</v>
      </c>
      <c r="L189" s="296"/>
      <c r="M189" s="297" t="s">
        <v>1</v>
      </c>
      <c r="N189" s="298" t="s">
        <v>47</v>
      </c>
      <c r="O189" s="92"/>
      <c r="P189" s="237">
        <f>O189*H189</f>
        <v>0</v>
      </c>
      <c r="Q189" s="237">
        <v>0.00013999999999999999</v>
      </c>
      <c r="R189" s="237">
        <f>Q189*H189</f>
        <v>0.0041999999999999997</v>
      </c>
      <c r="S189" s="237">
        <v>0</v>
      </c>
      <c r="T189" s="23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9" t="s">
        <v>605</v>
      </c>
      <c r="AT189" s="239" t="s">
        <v>468</v>
      </c>
      <c r="AU189" s="239" t="s">
        <v>91</v>
      </c>
      <c r="AY189" s="18" t="s">
        <v>150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8" t="s">
        <v>89</v>
      </c>
      <c r="BK189" s="240">
        <f>ROUND(I189*H189,2)</f>
        <v>0</v>
      </c>
      <c r="BL189" s="18" t="s">
        <v>334</v>
      </c>
      <c r="BM189" s="239" t="s">
        <v>1033</v>
      </c>
    </row>
    <row r="190" s="2" customFormat="1" ht="16.5" customHeight="1">
      <c r="A190" s="39"/>
      <c r="B190" s="40"/>
      <c r="C190" s="289" t="s">
        <v>583</v>
      </c>
      <c r="D190" s="289" t="s">
        <v>468</v>
      </c>
      <c r="E190" s="290" t="s">
        <v>1034</v>
      </c>
      <c r="F190" s="291" t="s">
        <v>1035</v>
      </c>
      <c r="G190" s="292" t="s">
        <v>393</v>
      </c>
      <c r="H190" s="293">
        <v>30</v>
      </c>
      <c r="I190" s="294"/>
      <c r="J190" s="295">
        <f>ROUND(I190*H190,2)</f>
        <v>0</v>
      </c>
      <c r="K190" s="291" t="s">
        <v>240</v>
      </c>
      <c r="L190" s="296"/>
      <c r="M190" s="297" t="s">
        <v>1</v>
      </c>
      <c r="N190" s="298" t="s">
        <v>47</v>
      </c>
      <c r="O190" s="92"/>
      <c r="P190" s="237">
        <f>O190*H190</f>
        <v>0</v>
      </c>
      <c r="Q190" s="237">
        <v>6.9999999999999994E-05</v>
      </c>
      <c r="R190" s="237">
        <f>Q190*H190</f>
        <v>0.0020999999999999999</v>
      </c>
      <c r="S190" s="237">
        <v>0</v>
      </c>
      <c r="T190" s="23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9" t="s">
        <v>605</v>
      </c>
      <c r="AT190" s="239" t="s">
        <v>468</v>
      </c>
      <c r="AU190" s="239" t="s">
        <v>91</v>
      </c>
      <c r="AY190" s="18" t="s">
        <v>150</v>
      </c>
      <c r="BE190" s="240">
        <f>IF(N190="základní",J190,0)</f>
        <v>0</v>
      </c>
      <c r="BF190" s="240">
        <f>IF(N190="snížená",J190,0)</f>
        <v>0</v>
      </c>
      <c r="BG190" s="240">
        <f>IF(N190="zákl. přenesená",J190,0)</f>
        <v>0</v>
      </c>
      <c r="BH190" s="240">
        <f>IF(N190="sníž. přenesená",J190,0)</f>
        <v>0</v>
      </c>
      <c r="BI190" s="240">
        <f>IF(N190="nulová",J190,0)</f>
        <v>0</v>
      </c>
      <c r="BJ190" s="18" t="s">
        <v>89</v>
      </c>
      <c r="BK190" s="240">
        <f>ROUND(I190*H190,2)</f>
        <v>0</v>
      </c>
      <c r="BL190" s="18" t="s">
        <v>334</v>
      </c>
      <c r="BM190" s="239" t="s">
        <v>1036</v>
      </c>
    </row>
    <row r="191" s="2" customFormat="1">
      <c r="A191" s="39"/>
      <c r="B191" s="40"/>
      <c r="C191" s="41"/>
      <c r="D191" s="241" t="s">
        <v>158</v>
      </c>
      <c r="E191" s="41"/>
      <c r="F191" s="242" t="s">
        <v>1035</v>
      </c>
      <c r="G191" s="41"/>
      <c r="H191" s="41"/>
      <c r="I191" s="243"/>
      <c r="J191" s="41"/>
      <c r="K191" s="41"/>
      <c r="L191" s="45"/>
      <c r="M191" s="244"/>
      <c r="N191" s="245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158</v>
      </c>
      <c r="AU191" s="18" t="s">
        <v>91</v>
      </c>
    </row>
    <row r="192" s="2" customFormat="1" ht="24.15" customHeight="1">
      <c r="A192" s="39"/>
      <c r="B192" s="40"/>
      <c r="C192" s="228" t="s">
        <v>587</v>
      </c>
      <c r="D192" s="228" t="s">
        <v>153</v>
      </c>
      <c r="E192" s="229" t="s">
        <v>1037</v>
      </c>
      <c r="F192" s="230" t="s">
        <v>1038</v>
      </c>
      <c r="G192" s="231" t="s">
        <v>368</v>
      </c>
      <c r="H192" s="232">
        <v>30</v>
      </c>
      <c r="I192" s="233"/>
      <c r="J192" s="234">
        <f>ROUND(I192*H192,2)</f>
        <v>0</v>
      </c>
      <c r="K192" s="230" t="s">
        <v>240</v>
      </c>
      <c r="L192" s="45"/>
      <c r="M192" s="235" t="s">
        <v>1</v>
      </c>
      <c r="N192" s="236" t="s">
        <v>47</v>
      </c>
      <c r="O192" s="92"/>
      <c r="P192" s="237">
        <f>O192*H192</f>
        <v>0</v>
      </c>
      <c r="Q192" s="237">
        <v>0</v>
      </c>
      <c r="R192" s="237">
        <f>Q192*H192</f>
        <v>0</v>
      </c>
      <c r="S192" s="237">
        <v>0</v>
      </c>
      <c r="T192" s="23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9" t="s">
        <v>334</v>
      </c>
      <c r="AT192" s="239" t="s">
        <v>153</v>
      </c>
      <c r="AU192" s="239" t="s">
        <v>91</v>
      </c>
      <c r="AY192" s="18" t="s">
        <v>150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8" t="s">
        <v>89</v>
      </c>
      <c r="BK192" s="240">
        <f>ROUND(I192*H192,2)</f>
        <v>0</v>
      </c>
      <c r="BL192" s="18" t="s">
        <v>334</v>
      </c>
      <c r="BM192" s="239" t="s">
        <v>1039</v>
      </c>
    </row>
    <row r="193" s="2" customFormat="1">
      <c r="A193" s="39"/>
      <c r="B193" s="40"/>
      <c r="C193" s="41"/>
      <c r="D193" s="241" t="s">
        <v>158</v>
      </c>
      <c r="E193" s="41"/>
      <c r="F193" s="242" t="s">
        <v>1040</v>
      </c>
      <c r="G193" s="41"/>
      <c r="H193" s="41"/>
      <c r="I193" s="243"/>
      <c r="J193" s="41"/>
      <c r="K193" s="41"/>
      <c r="L193" s="45"/>
      <c r="M193" s="244"/>
      <c r="N193" s="245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158</v>
      </c>
      <c r="AU193" s="18" t="s">
        <v>91</v>
      </c>
    </row>
    <row r="194" s="2" customFormat="1">
      <c r="A194" s="39"/>
      <c r="B194" s="40"/>
      <c r="C194" s="41"/>
      <c r="D194" s="251" t="s">
        <v>243</v>
      </c>
      <c r="E194" s="41"/>
      <c r="F194" s="252" t="s">
        <v>1041</v>
      </c>
      <c r="G194" s="41"/>
      <c r="H194" s="41"/>
      <c r="I194" s="243"/>
      <c r="J194" s="41"/>
      <c r="K194" s="41"/>
      <c r="L194" s="45"/>
      <c r="M194" s="244"/>
      <c r="N194" s="245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243</v>
      </c>
      <c r="AU194" s="18" t="s">
        <v>91</v>
      </c>
    </row>
    <row r="195" s="2" customFormat="1" ht="24.15" customHeight="1">
      <c r="A195" s="39"/>
      <c r="B195" s="40"/>
      <c r="C195" s="289" t="s">
        <v>591</v>
      </c>
      <c r="D195" s="289" t="s">
        <v>468</v>
      </c>
      <c r="E195" s="290" t="s">
        <v>1042</v>
      </c>
      <c r="F195" s="291" t="s">
        <v>1043</v>
      </c>
      <c r="G195" s="292" t="s">
        <v>368</v>
      </c>
      <c r="H195" s="293">
        <v>30</v>
      </c>
      <c r="I195" s="294"/>
      <c r="J195" s="295">
        <f>ROUND(I195*H195,2)</f>
        <v>0</v>
      </c>
      <c r="K195" s="291" t="s">
        <v>240</v>
      </c>
      <c r="L195" s="296"/>
      <c r="M195" s="297" t="s">
        <v>1</v>
      </c>
      <c r="N195" s="298" t="s">
        <v>47</v>
      </c>
      <c r="O195" s="92"/>
      <c r="P195" s="237">
        <f>O195*H195</f>
        <v>0</v>
      </c>
      <c r="Q195" s="237">
        <v>6.9999999999999994E-05</v>
      </c>
      <c r="R195" s="237">
        <f>Q195*H195</f>
        <v>0.0020999999999999999</v>
      </c>
      <c r="S195" s="237">
        <v>0</v>
      </c>
      <c r="T195" s="23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9" t="s">
        <v>605</v>
      </c>
      <c r="AT195" s="239" t="s">
        <v>468</v>
      </c>
      <c r="AU195" s="239" t="s">
        <v>91</v>
      </c>
      <c r="AY195" s="18" t="s">
        <v>150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8" t="s">
        <v>89</v>
      </c>
      <c r="BK195" s="240">
        <f>ROUND(I195*H195,2)</f>
        <v>0</v>
      </c>
      <c r="BL195" s="18" t="s">
        <v>334</v>
      </c>
      <c r="BM195" s="239" t="s">
        <v>1044</v>
      </c>
    </row>
    <row r="196" s="2" customFormat="1">
      <c r="A196" s="39"/>
      <c r="B196" s="40"/>
      <c r="C196" s="41"/>
      <c r="D196" s="241" t="s">
        <v>158</v>
      </c>
      <c r="E196" s="41"/>
      <c r="F196" s="242" t="s">
        <v>1043</v>
      </c>
      <c r="G196" s="41"/>
      <c r="H196" s="41"/>
      <c r="I196" s="243"/>
      <c r="J196" s="41"/>
      <c r="K196" s="41"/>
      <c r="L196" s="45"/>
      <c r="M196" s="244"/>
      <c r="N196" s="245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158</v>
      </c>
      <c r="AU196" s="18" t="s">
        <v>91</v>
      </c>
    </row>
    <row r="197" s="2" customFormat="1" ht="21.75" customHeight="1">
      <c r="A197" s="39"/>
      <c r="B197" s="40"/>
      <c r="C197" s="228" t="s">
        <v>597</v>
      </c>
      <c r="D197" s="228" t="s">
        <v>153</v>
      </c>
      <c r="E197" s="229" t="s">
        <v>1045</v>
      </c>
      <c r="F197" s="230" t="s">
        <v>1046</v>
      </c>
      <c r="G197" s="231" t="s">
        <v>393</v>
      </c>
      <c r="H197" s="232">
        <v>2</v>
      </c>
      <c r="I197" s="233"/>
      <c r="J197" s="234">
        <f>ROUND(I197*H197,2)</f>
        <v>0</v>
      </c>
      <c r="K197" s="230" t="s">
        <v>240</v>
      </c>
      <c r="L197" s="45"/>
      <c r="M197" s="235" t="s">
        <v>1</v>
      </c>
      <c r="N197" s="236" t="s">
        <v>47</v>
      </c>
      <c r="O197" s="92"/>
      <c r="P197" s="237">
        <f>O197*H197</f>
        <v>0</v>
      </c>
      <c r="Q197" s="237">
        <v>0</v>
      </c>
      <c r="R197" s="237">
        <f>Q197*H197</f>
        <v>0</v>
      </c>
      <c r="S197" s="237">
        <v>0</v>
      </c>
      <c r="T197" s="23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9" t="s">
        <v>334</v>
      </c>
      <c r="AT197" s="239" t="s">
        <v>153</v>
      </c>
      <c r="AU197" s="239" t="s">
        <v>91</v>
      </c>
      <c r="AY197" s="18" t="s">
        <v>150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8" t="s">
        <v>89</v>
      </c>
      <c r="BK197" s="240">
        <f>ROUND(I197*H197,2)</f>
        <v>0</v>
      </c>
      <c r="BL197" s="18" t="s">
        <v>334</v>
      </c>
      <c r="BM197" s="239" t="s">
        <v>1047</v>
      </c>
    </row>
    <row r="198" s="2" customFormat="1">
      <c r="A198" s="39"/>
      <c r="B198" s="40"/>
      <c r="C198" s="41"/>
      <c r="D198" s="241" t="s">
        <v>158</v>
      </c>
      <c r="E198" s="41"/>
      <c r="F198" s="242" t="s">
        <v>1048</v>
      </c>
      <c r="G198" s="41"/>
      <c r="H198" s="41"/>
      <c r="I198" s="243"/>
      <c r="J198" s="41"/>
      <c r="K198" s="41"/>
      <c r="L198" s="45"/>
      <c r="M198" s="244"/>
      <c r="N198" s="245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158</v>
      </c>
      <c r="AU198" s="18" t="s">
        <v>91</v>
      </c>
    </row>
    <row r="199" s="2" customFormat="1">
      <c r="A199" s="39"/>
      <c r="B199" s="40"/>
      <c r="C199" s="41"/>
      <c r="D199" s="251" t="s">
        <v>243</v>
      </c>
      <c r="E199" s="41"/>
      <c r="F199" s="252" t="s">
        <v>1049</v>
      </c>
      <c r="G199" s="41"/>
      <c r="H199" s="41"/>
      <c r="I199" s="243"/>
      <c r="J199" s="41"/>
      <c r="K199" s="41"/>
      <c r="L199" s="45"/>
      <c r="M199" s="244"/>
      <c r="N199" s="245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243</v>
      </c>
      <c r="AU199" s="18" t="s">
        <v>91</v>
      </c>
    </row>
    <row r="200" s="2" customFormat="1" ht="37.8" customHeight="1">
      <c r="A200" s="39"/>
      <c r="B200" s="40"/>
      <c r="C200" s="289" t="s">
        <v>600</v>
      </c>
      <c r="D200" s="289" t="s">
        <v>468</v>
      </c>
      <c r="E200" s="290" t="s">
        <v>1050</v>
      </c>
      <c r="F200" s="291" t="s">
        <v>1051</v>
      </c>
      <c r="G200" s="292" t="s">
        <v>393</v>
      </c>
      <c r="H200" s="293">
        <v>2</v>
      </c>
      <c r="I200" s="294"/>
      <c r="J200" s="295">
        <f>ROUND(I200*H200,2)</f>
        <v>0</v>
      </c>
      <c r="K200" s="291" t="s">
        <v>1</v>
      </c>
      <c r="L200" s="296"/>
      <c r="M200" s="297" t="s">
        <v>1</v>
      </c>
      <c r="N200" s="298" t="s">
        <v>47</v>
      </c>
      <c r="O200" s="92"/>
      <c r="P200" s="237">
        <f>O200*H200</f>
        <v>0</v>
      </c>
      <c r="Q200" s="237">
        <v>0</v>
      </c>
      <c r="R200" s="237">
        <f>Q200*H200</f>
        <v>0</v>
      </c>
      <c r="S200" s="237">
        <v>0</v>
      </c>
      <c r="T200" s="238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9" t="s">
        <v>605</v>
      </c>
      <c r="AT200" s="239" t="s">
        <v>468</v>
      </c>
      <c r="AU200" s="239" t="s">
        <v>91</v>
      </c>
      <c r="AY200" s="18" t="s">
        <v>150</v>
      </c>
      <c r="BE200" s="240">
        <f>IF(N200="základní",J200,0)</f>
        <v>0</v>
      </c>
      <c r="BF200" s="240">
        <f>IF(N200="snížená",J200,0)</f>
        <v>0</v>
      </c>
      <c r="BG200" s="240">
        <f>IF(N200="zákl. přenesená",J200,0)</f>
        <v>0</v>
      </c>
      <c r="BH200" s="240">
        <f>IF(N200="sníž. přenesená",J200,0)</f>
        <v>0</v>
      </c>
      <c r="BI200" s="240">
        <f>IF(N200="nulová",J200,0)</f>
        <v>0</v>
      </c>
      <c r="BJ200" s="18" t="s">
        <v>89</v>
      </c>
      <c r="BK200" s="240">
        <f>ROUND(I200*H200,2)</f>
        <v>0</v>
      </c>
      <c r="BL200" s="18" t="s">
        <v>334</v>
      </c>
      <c r="BM200" s="239" t="s">
        <v>1052</v>
      </c>
    </row>
    <row r="201" s="2" customFormat="1" ht="16.5" customHeight="1">
      <c r="A201" s="39"/>
      <c r="B201" s="40"/>
      <c r="C201" s="289" t="s">
        <v>605</v>
      </c>
      <c r="D201" s="289" t="s">
        <v>468</v>
      </c>
      <c r="E201" s="290" t="s">
        <v>1053</v>
      </c>
      <c r="F201" s="291" t="s">
        <v>1054</v>
      </c>
      <c r="G201" s="292" t="s">
        <v>393</v>
      </c>
      <c r="H201" s="293">
        <v>2</v>
      </c>
      <c r="I201" s="294"/>
      <c r="J201" s="295">
        <f>ROUND(I201*H201,2)</f>
        <v>0</v>
      </c>
      <c r="K201" s="291" t="s">
        <v>1</v>
      </c>
      <c r="L201" s="296"/>
      <c r="M201" s="297" t="s">
        <v>1</v>
      </c>
      <c r="N201" s="298" t="s">
        <v>47</v>
      </c>
      <c r="O201" s="92"/>
      <c r="P201" s="237">
        <f>O201*H201</f>
        <v>0</v>
      </c>
      <c r="Q201" s="237">
        <v>0.00081999999999999998</v>
      </c>
      <c r="R201" s="237">
        <f>Q201*H201</f>
        <v>0.00164</v>
      </c>
      <c r="S201" s="237">
        <v>0</v>
      </c>
      <c r="T201" s="23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9" t="s">
        <v>605</v>
      </c>
      <c r="AT201" s="239" t="s">
        <v>468</v>
      </c>
      <c r="AU201" s="239" t="s">
        <v>91</v>
      </c>
      <c r="AY201" s="18" t="s">
        <v>150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8" t="s">
        <v>89</v>
      </c>
      <c r="BK201" s="240">
        <f>ROUND(I201*H201,2)</f>
        <v>0</v>
      </c>
      <c r="BL201" s="18" t="s">
        <v>334</v>
      </c>
      <c r="BM201" s="239" t="s">
        <v>1055</v>
      </c>
    </row>
    <row r="202" s="2" customFormat="1">
      <c r="A202" s="39"/>
      <c r="B202" s="40"/>
      <c r="C202" s="41"/>
      <c r="D202" s="241" t="s">
        <v>158</v>
      </c>
      <c r="E202" s="41"/>
      <c r="F202" s="242" t="s">
        <v>1054</v>
      </c>
      <c r="G202" s="41"/>
      <c r="H202" s="41"/>
      <c r="I202" s="243"/>
      <c r="J202" s="41"/>
      <c r="K202" s="41"/>
      <c r="L202" s="45"/>
      <c r="M202" s="244"/>
      <c r="N202" s="245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158</v>
      </c>
      <c r="AU202" s="18" t="s">
        <v>91</v>
      </c>
    </row>
    <row r="203" s="2" customFormat="1" ht="24.15" customHeight="1">
      <c r="A203" s="39"/>
      <c r="B203" s="40"/>
      <c r="C203" s="228" t="s">
        <v>613</v>
      </c>
      <c r="D203" s="228" t="s">
        <v>153</v>
      </c>
      <c r="E203" s="229" t="s">
        <v>1056</v>
      </c>
      <c r="F203" s="230" t="s">
        <v>1057</v>
      </c>
      <c r="G203" s="231" t="s">
        <v>368</v>
      </c>
      <c r="H203" s="232">
        <v>60</v>
      </c>
      <c r="I203" s="233"/>
      <c r="J203" s="234">
        <f>ROUND(I203*H203,2)</f>
        <v>0</v>
      </c>
      <c r="K203" s="230" t="s">
        <v>240</v>
      </c>
      <c r="L203" s="45"/>
      <c r="M203" s="235" t="s">
        <v>1</v>
      </c>
      <c r="N203" s="236" t="s">
        <v>47</v>
      </c>
      <c r="O203" s="92"/>
      <c r="P203" s="237">
        <f>O203*H203</f>
        <v>0</v>
      </c>
      <c r="Q203" s="237">
        <v>0</v>
      </c>
      <c r="R203" s="237">
        <f>Q203*H203</f>
        <v>0</v>
      </c>
      <c r="S203" s="237">
        <v>0</v>
      </c>
      <c r="T203" s="23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9" t="s">
        <v>334</v>
      </c>
      <c r="AT203" s="239" t="s">
        <v>153</v>
      </c>
      <c r="AU203" s="239" t="s">
        <v>91</v>
      </c>
      <c r="AY203" s="18" t="s">
        <v>150</v>
      </c>
      <c r="BE203" s="240">
        <f>IF(N203="základní",J203,0)</f>
        <v>0</v>
      </c>
      <c r="BF203" s="240">
        <f>IF(N203="snížená",J203,0)</f>
        <v>0</v>
      </c>
      <c r="BG203" s="240">
        <f>IF(N203="zákl. přenesená",J203,0)</f>
        <v>0</v>
      </c>
      <c r="BH203" s="240">
        <f>IF(N203="sníž. přenesená",J203,0)</f>
        <v>0</v>
      </c>
      <c r="BI203" s="240">
        <f>IF(N203="nulová",J203,0)</f>
        <v>0</v>
      </c>
      <c r="BJ203" s="18" t="s">
        <v>89</v>
      </c>
      <c r="BK203" s="240">
        <f>ROUND(I203*H203,2)</f>
        <v>0</v>
      </c>
      <c r="BL203" s="18" t="s">
        <v>334</v>
      </c>
      <c r="BM203" s="239" t="s">
        <v>1058</v>
      </c>
    </row>
    <row r="204" s="2" customFormat="1">
      <c r="A204" s="39"/>
      <c r="B204" s="40"/>
      <c r="C204" s="41"/>
      <c r="D204" s="241" t="s">
        <v>158</v>
      </c>
      <c r="E204" s="41"/>
      <c r="F204" s="242" t="s">
        <v>1059</v>
      </c>
      <c r="G204" s="41"/>
      <c r="H204" s="41"/>
      <c r="I204" s="243"/>
      <c r="J204" s="41"/>
      <c r="K204" s="41"/>
      <c r="L204" s="45"/>
      <c r="M204" s="244"/>
      <c r="N204" s="245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158</v>
      </c>
      <c r="AU204" s="18" t="s">
        <v>91</v>
      </c>
    </row>
    <row r="205" s="2" customFormat="1">
      <c r="A205" s="39"/>
      <c r="B205" s="40"/>
      <c r="C205" s="41"/>
      <c r="D205" s="251" t="s">
        <v>243</v>
      </c>
      <c r="E205" s="41"/>
      <c r="F205" s="252" t="s">
        <v>1060</v>
      </c>
      <c r="G205" s="41"/>
      <c r="H205" s="41"/>
      <c r="I205" s="243"/>
      <c r="J205" s="41"/>
      <c r="K205" s="41"/>
      <c r="L205" s="45"/>
      <c r="M205" s="244"/>
      <c r="N205" s="245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243</v>
      </c>
      <c r="AU205" s="18" t="s">
        <v>91</v>
      </c>
    </row>
    <row r="206" s="2" customFormat="1" ht="24.15" customHeight="1">
      <c r="A206" s="39"/>
      <c r="B206" s="40"/>
      <c r="C206" s="289" t="s">
        <v>621</v>
      </c>
      <c r="D206" s="289" t="s">
        <v>468</v>
      </c>
      <c r="E206" s="290" t="s">
        <v>1061</v>
      </c>
      <c r="F206" s="291" t="s">
        <v>1062</v>
      </c>
      <c r="G206" s="292" t="s">
        <v>368</v>
      </c>
      <c r="H206" s="293">
        <v>60</v>
      </c>
      <c r="I206" s="294"/>
      <c r="J206" s="295">
        <f>ROUND(I206*H206,2)</f>
        <v>0</v>
      </c>
      <c r="K206" s="291" t="s">
        <v>1</v>
      </c>
      <c r="L206" s="296"/>
      <c r="M206" s="297" t="s">
        <v>1</v>
      </c>
      <c r="N206" s="298" t="s">
        <v>47</v>
      </c>
      <c r="O206" s="92"/>
      <c r="P206" s="237">
        <f>O206*H206</f>
        <v>0</v>
      </c>
      <c r="Q206" s="237">
        <v>0</v>
      </c>
      <c r="R206" s="237">
        <f>Q206*H206</f>
        <v>0</v>
      </c>
      <c r="S206" s="237">
        <v>0</v>
      </c>
      <c r="T206" s="238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9" t="s">
        <v>605</v>
      </c>
      <c r="AT206" s="239" t="s">
        <v>468</v>
      </c>
      <c r="AU206" s="239" t="s">
        <v>91</v>
      </c>
      <c r="AY206" s="18" t="s">
        <v>150</v>
      </c>
      <c r="BE206" s="240">
        <f>IF(N206="základní",J206,0)</f>
        <v>0</v>
      </c>
      <c r="BF206" s="240">
        <f>IF(N206="snížená",J206,0)</f>
        <v>0</v>
      </c>
      <c r="BG206" s="240">
        <f>IF(N206="zákl. přenesená",J206,0)</f>
        <v>0</v>
      </c>
      <c r="BH206" s="240">
        <f>IF(N206="sníž. přenesená",J206,0)</f>
        <v>0</v>
      </c>
      <c r="BI206" s="240">
        <f>IF(N206="nulová",J206,0)</f>
        <v>0</v>
      </c>
      <c r="BJ206" s="18" t="s">
        <v>89</v>
      </c>
      <c r="BK206" s="240">
        <f>ROUND(I206*H206,2)</f>
        <v>0</v>
      </c>
      <c r="BL206" s="18" t="s">
        <v>334</v>
      </c>
      <c r="BM206" s="239" t="s">
        <v>1063</v>
      </c>
    </row>
    <row r="207" s="14" customFormat="1">
      <c r="A207" s="14"/>
      <c r="B207" s="263"/>
      <c r="C207" s="264"/>
      <c r="D207" s="241" t="s">
        <v>251</v>
      </c>
      <c r="E207" s="265" t="s">
        <v>1</v>
      </c>
      <c r="F207" s="266" t="s">
        <v>1064</v>
      </c>
      <c r="G207" s="264"/>
      <c r="H207" s="267">
        <v>60</v>
      </c>
      <c r="I207" s="268"/>
      <c r="J207" s="264"/>
      <c r="K207" s="264"/>
      <c r="L207" s="269"/>
      <c r="M207" s="270"/>
      <c r="N207" s="271"/>
      <c r="O207" s="271"/>
      <c r="P207" s="271"/>
      <c r="Q207" s="271"/>
      <c r="R207" s="271"/>
      <c r="S207" s="271"/>
      <c r="T207" s="27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3" t="s">
        <v>251</v>
      </c>
      <c r="AU207" s="273" t="s">
        <v>91</v>
      </c>
      <c r="AV207" s="14" t="s">
        <v>91</v>
      </c>
      <c r="AW207" s="14" t="s">
        <v>37</v>
      </c>
      <c r="AX207" s="14" t="s">
        <v>89</v>
      </c>
      <c r="AY207" s="273" t="s">
        <v>150</v>
      </c>
    </row>
    <row r="208" s="2" customFormat="1" ht="24.15" customHeight="1">
      <c r="A208" s="39"/>
      <c r="B208" s="40"/>
      <c r="C208" s="289" t="s">
        <v>627</v>
      </c>
      <c r="D208" s="289" t="s">
        <v>468</v>
      </c>
      <c r="E208" s="290" t="s">
        <v>1065</v>
      </c>
      <c r="F208" s="291" t="s">
        <v>1066</v>
      </c>
      <c r="G208" s="292" t="s">
        <v>393</v>
      </c>
      <c r="H208" s="293">
        <v>16</v>
      </c>
      <c r="I208" s="294"/>
      <c r="J208" s="295">
        <f>ROUND(I208*H208,2)</f>
        <v>0</v>
      </c>
      <c r="K208" s="291" t="s">
        <v>1</v>
      </c>
      <c r="L208" s="296"/>
      <c r="M208" s="297" t="s">
        <v>1</v>
      </c>
      <c r="N208" s="298" t="s">
        <v>47</v>
      </c>
      <c r="O208" s="92"/>
      <c r="P208" s="237">
        <f>O208*H208</f>
        <v>0</v>
      </c>
      <c r="Q208" s="237">
        <v>0</v>
      </c>
      <c r="R208" s="237">
        <f>Q208*H208</f>
        <v>0</v>
      </c>
      <c r="S208" s="237">
        <v>0</v>
      </c>
      <c r="T208" s="238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9" t="s">
        <v>605</v>
      </c>
      <c r="AT208" s="239" t="s">
        <v>468</v>
      </c>
      <c r="AU208" s="239" t="s">
        <v>91</v>
      </c>
      <c r="AY208" s="18" t="s">
        <v>150</v>
      </c>
      <c r="BE208" s="240">
        <f>IF(N208="základní",J208,0)</f>
        <v>0</v>
      </c>
      <c r="BF208" s="240">
        <f>IF(N208="snížená",J208,0)</f>
        <v>0</v>
      </c>
      <c r="BG208" s="240">
        <f>IF(N208="zákl. přenesená",J208,0)</f>
        <v>0</v>
      </c>
      <c r="BH208" s="240">
        <f>IF(N208="sníž. přenesená",J208,0)</f>
        <v>0</v>
      </c>
      <c r="BI208" s="240">
        <f>IF(N208="nulová",J208,0)</f>
        <v>0</v>
      </c>
      <c r="BJ208" s="18" t="s">
        <v>89</v>
      </c>
      <c r="BK208" s="240">
        <f>ROUND(I208*H208,2)</f>
        <v>0</v>
      </c>
      <c r="BL208" s="18" t="s">
        <v>334</v>
      </c>
      <c r="BM208" s="239" t="s">
        <v>1067</v>
      </c>
    </row>
    <row r="209" s="14" customFormat="1">
      <c r="A209" s="14"/>
      <c r="B209" s="263"/>
      <c r="C209" s="264"/>
      <c r="D209" s="241" t="s">
        <v>251</v>
      </c>
      <c r="E209" s="265" t="s">
        <v>1</v>
      </c>
      <c r="F209" s="266" t="s">
        <v>1068</v>
      </c>
      <c r="G209" s="264"/>
      <c r="H209" s="267">
        <v>16</v>
      </c>
      <c r="I209" s="268"/>
      <c r="J209" s="264"/>
      <c r="K209" s="264"/>
      <c r="L209" s="269"/>
      <c r="M209" s="270"/>
      <c r="N209" s="271"/>
      <c r="O209" s="271"/>
      <c r="P209" s="271"/>
      <c r="Q209" s="271"/>
      <c r="R209" s="271"/>
      <c r="S209" s="271"/>
      <c r="T209" s="27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3" t="s">
        <v>251</v>
      </c>
      <c r="AU209" s="273" t="s">
        <v>91</v>
      </c>
      <c r="AV209" s="14" t="s">
        <v>91</v>
      </c>
      <c r="AW209" s="14" t="s">
        <v>37</v>
      </c>
      <c r="AX209" s="14" t="s">
        <v>89</v>
      </c>
      <c r="AY209" s="273" t="s">
        <v>150</v>
      </c>
    </row>
    <row r="210" s="2" customFormat="1" ht="21.75" customHeight="1">
      <c r="A210" s="39"/>
      <c r="B210" s="40"/>
      <c r="C210" s="289" t="s">
        <v>633</v>
      </c>
      <c r="D210" s="289" t="s">
        <v>468</v>
      </c>
      <c r="E210" s="290" t="s">
        <v>1069</v>
      </c>
      <c r="F210" s="291" t="s">
        <v>1070</v>
      </c>
      <c r="G210" s="292" t="s">
        <v>393</v>
      </c>
      <c r="H210" s="293">
        <v>4</v>
      </c>
      <c r="I210" s="294"/>
      <c r="J210" s="295">
        <f>ROUND(I210*H210,2)</f>
        <v>0</v>
      </c>
      <c r="K210" s="291" t="s">
        <v>1</v>
      </c>
      <c r="L210" s="296"/>
      <c r="M210" s="297" t="s">
        <v>1</v>
      </c>
      <c r="N210" s="298" t="s">
        <v>47</v>
      </c>
      <c r="O210" s="92"/>
      <c r="P210" s="237">
        <f>O210*H210</f>
        <v>0</v>
      </c>
      <c r="Q210" s="237">
        <v>0.0051399999999999996</v>
      </c>
      <c r="R210" s="237">
        <f>Q210*H210</f>
        <v>0.020559999999999998</v>
      </c>
      <c r="S210" s="237">
        <v>0</v>
      </c>
      <c r="T210" s="238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9" t="s">
        <v>605</v>
      </c>
      <c r="AT210" s="239" t="s">
        <v>468</v>
      </c>
      <c r="AU210" s="239" t="s">
        <v>91</v>
      </c>
      <c r="AY210" s="18" t="s">
        <v>150</v>
      </c>
      <c r="BE210" s="240">
        <f>IF(N210="základní",J210,0)</f>
        <v>0</v>
      </c>
      <c r="BF210" s="240">
        <f>IF(N210="snížená",J210,0)</f>
        <v>0</v>
      </c>
      <c r="BG210" s="240">
        <f>IF(N210="zákl. přenesená",J210,0)</f>
        <v>0</v>
      </c>
      <c r="BH210" s="240">
        <f>IF(N210="sníž. přenesená",J210,0)</f>
        <v>0</v>
      </c>
      <c r="BI210" s="240">
        <f>IF(N210="nulová",J210,0)</f>
        <v>0</v>
      </c>
      <c r="BJ210" s="18" t="s">
        <v>89</v>
      </c>
      <c r="BK210" s="240">
        <f>ROUND(I210*H210,2)</f>
        <v>0</v>
      </c>
      <c r="BL210" s="18" t="s">
        <v>334</v>
      </c>
      <c r="BM210" s="239" t="s">
        <v>1071</v>
      </c>
    </row>
    <row r="211" s="2" customFormat="1">
      <c r="A211" s="39"/>
      <c r="B211" s="40"/>
      <c r="C211" s="41"/>
      <c r="D211" s="241" t="s">
        <v>158</v>
      </c>
      <c r="E211" s="41"/>
      <c r="F211" s="242" t="s">
        <v>1072</v>
      </c>
      <c r="G211" s="41"/>
      <c r="H211" s="41"/>
      <c r="I211" s="243"/>
      <c r="J211" s="41"/>
      <c r="K211" s="41"/>
      <c r="L211" s="45"/>
      <c r="M211" s="244"/>
      <c r="N211" s="245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158</v>
      </c>
      <c r="AU211" s="18" t="s">
        <v>91</v>
      </c>
    </row>
    <row r="212" s="2" customFormat="1" ht="24.15" customHeight="1">
      <c r="A212" s="39"/>
      <c r="B212" s="40"/>
      <c r="C212" s="228" t="s">
        <v>638</v>
      </c>
      <c r="D212" s="228" t="s">
        <v>153</v>
      </c>
      <c r="E212" s="229" t="s">
        <v>1073</v>
      </c>
      <c r="F212" s="230" t="s">
        <v>1074</v>
      </c>
      <c r="G212" s="231" t="s">
        <v>393</v>
      </c>
      <c r="H212" s="232">
        <v>4</v>
      </c>
      <c r="I212" s="233"/>
      <c r="J212" s="234">
        <f>ROUND(I212*H212,2)</f>
        <v>0</v>
      </c>
      <c r="K212" s="230" t="s">
        <v>1</v>
      </c>
      <c r="L212" s="45"/>
      <c r="M212" s="235" t="s">
        <v>1</v>
      </c>
      <c r="N212" s="236" t="s">
        <v>47</v>
      </c>
      <c r="O212" s="92"/>
      <c r="P212" s="237">
        <f>O212*H212</f>
        <v>0</v>
      </c>
      <c r="Q212" s="237">
        <v>0</v>
      </c>
      <c r="R212" s="237">
        <f>Q212*H212</f>
        <v>0</v>
      </c>
      <c r="S212" s="237">
        <v>0</v>
      </c>
      <c r="T212" s="238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9" t="s">
        <v>334</v>
      </c>
      <c r="AT212" s="239" t="s">
        <v>153</v>
      </c>
      <c r="AU212" s="239" t="s">
        <v>91</v>
      </c>
      <c r="AY212" s="18" t="s">
        <v>150</v>
      </c>
      <c r="BE212" s="240">
        <f>IF(N212="základní",J212,0)</f>
        <v>0</v>
      </c>
      <c r="BF212" s="240">
        <f>IF(N212="snížená",J212,0)</f>
        <v>0</v>
      </c>
      <c r="BG212" s="240">
        <f>IF(N212="zákl. přenesená",J212,0)</f>
        <v>0</v>
      </c>
      <c r="BH212" s="240">
        <f>IF(N212="sníž. přenesená",J212,0)</f>
        <v>0</v>
      </c>
      <c r="BI212" s="240">
        <f>IF(N212="nulová",J212,0)</f>
        <v>0</v>
      </c>
      <c r="BJ212" s="18" t="s">
        <v>89</v>
      </c>
      <c r="BK212" s="240">
        <f>ROUND(I212*H212,2)</f>
        <v>0</v>
      </c>
      <c r="BL212" s="18" t="s">
        <v>334</v>
      </c>
      <c r="BM212" s="239" t="s">
        <v>1075</v>
      </c>
    </row>
    <row r="213" s="2" customFormat="1" ht="24.15" customHeight="1">
      <c r="A213" s="39"/>
      <c r="B213" s="40"/>
      <c r="C213" s="289" t="s">
        <v>645</v>
      </c>
      <c r="D213" s="289" t="s">
        <v>468</v>
      </c>
      <c r="E213" s="290" t="s">
        <v>1076</v>
      </c>
      <c r="F213" s="291" t="s">
        <v>1077</v>
      </c>
      <c r="G213" s="292" t="s">
        <v>393</v>
      </c>
      <c r="H213" s="293">
        <v>4</v>
      </c>
      <c r="I213" s="294"/>
      <c r="J213" s="295">
        <f>ROUND(I213*H213,2)</f>
        <v>0</v>
      </c>
      <c r="K213" s="291" t="s">
        <v>1</v>
      </c>
      <c r="L213" s="296"/>
      <c r="M213" s="297" t="s">
        <v>1</v>
      </c>
      <c r="N213" s="298" t="s">
        <v>47</v>
      </c>
      <c r="O213" s="92"/>
      <c r="P213" s="237">
        <f>O213*H213</f>
        <v>0</v>
      </c>
      <c r="Q213" s="237">
        <v>0</v>
      </c>
      <c r="R213" s="237">
        <f>Q213*H213</f>
        <v>0</v>
      </c>
      <c r="S213" s="237">
        <v>0</v>
      </c>
      <c r="T213" s="238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9" t="s">
        <v>605</v>
      </c>
      <c r="AT213" s="239" t="s">
        <v>468</v>
      </c>
      <c r="AU213" s="239" t="s">
        <v>91</v>
      </c>
      <c r="AY213" s="18" t="s">
        <v>150</v>
      </c>
      <c r="BE213" s="240">
        <f>IF(N213="základní",J213,0)</f>
        <v>0</v>
      </c>
      <c r="BF213" s="240">
        <f>IF(N213="snížená",J213,0)</f>
        <v>0</v>
      </c>
      <c r="BG213" s="240">
        <f>IF(N213="zákl. přenesená",J213,0)</f>
        <v>0</v>
      </c>
      <c r="BH213" s="240">
        <f>IF(N213="sníž. přenesená",J213,0)</f>
        <v>0</v>
      </c>
      <c r="BI213" s="240">
        <f>IF(N213="nulová",J213,0)</f>
        <v>0</v>
      </c>
      <c r="BJ213" s="18" t="s">
        <v>89</v>
      </c>
      <c r="BK213" s="240">
        <f>ROUND(I213*H213,2)</f>
        <v>0</v>
      </c>
      <c r="BL213" s="18" t="s">
        <v>334</v>
      </c>
      <c r="BM213" s="239" t="s">
        <v>1078</v>
      </c>
    </row>
    <row r="214" s="2" customFormat="1">
      <c r="A214" s="39"/>
      <c r="B214" s="40"/>
      <c r="C214" s="41"/>
      <c r="D214" s="241" t="s">
        <v>158</v>
      </c>
      <c r="E214" s="41"/>
      <c r="F214" s="242" t="s">
        <v>1079</v>
      </c>
      <c r="G214" s="41"/>
      <c r="H214" s="41"/>
      <c r="I214" s="243"/>
      <c r="J214" s="41"/>
      <c r="K214" s="41"/>
      <c r="L214" s="45"/>
      <c r="M214" s="244"/>
      <c r="N214" s="245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158</v>
      </c>
      <c r="AU214" s="18" t="s">
        <v>91</v>
      </c>
    </row>
    <row r="215" s="2" customFormat="1" ht="16.5" customHeight="1">
      <c r="A215" s="39"/>
      <c r="B215" s="40"/>
      <c r="C215" s="228" t="s">
        <v>651</v>
      </c>
      <c r="D215" s="228" t="s">
        <v>153</v>
      </c>
      <c r="E215" s="229" t="s">
        <v>1080</v>
      </c>
      <c r="F215" s="230" t="s">
        <v>1081</v>
      </c>
      <c r="G215" s="231" t="s">
        <v>393</v>
      </c>
      <c r="H215" s="232">
        <v>4</v>
      </c>
      <c r="I215" s="233"/>
      <c r="J215" s="234">
        <f>ROUND(I215*H215,2)</f>
        <v>0</v>
      </c>
      <c r="K215" s="230" t="s">
        <v>1</v>
      </c>
      <c r="L215" s="45"/>
      <c r="M215" s="235" t="s">
        <v>1</v>
      </c>
      <c r="N215" s="236" t="s">
        <v>47</v>
      </c>
      <c r="O215" s="92"/>
      <c r="P215" s="237">
        <f>O215*H215</f>
        <v>0</v>
      </c>
      <c r="Q215" s="237">
        <v>0</v>
      </c>
      <c r="R215" s="237">
        <f>Q215*H215</f>
        <v>0</v>
      </c>
      <c r="S215" s="237">
        <v>0</v>
      </c>
      <c r="T215" s="238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9" t="s">
        <v>334</v>
      </c>
      <c r="AT215" s="239" t="s">
        <v>153</v>
      </c>
      <c r="AU215" s="239" t="s">
        <v>91</v>
      </c>
      <c r="AY215" s="18" t="s">
        <v>150</v>
      </c>
      <c r="BE215" s="240">
        <f>IF(N215="základní",J215,0)</f>
        <v>0</v>
      </c>
      <c r="BF215" s="240">
        <f>IF(N215="snížená",J215,0)</f>
        <v>0</v>
      </c>
      <c r="BG215" s="240">
        <f>IF(N215="zákl. přenesená",J215,0)</f>
        <v>0</v>
      </c>
      <c r="BH215" s="240">
        <f>IF(N215="sníž. přenesená",J215,0)</f>
        <v>0</v>
      </c>
      <c r="BI215" s="240">
        <f>IF(N215="nulová",J215,0)</f>
        <v>0</v>
      </c>
      <c r="BJ215" s="18" t="s">
        <v>89</v>
      </c>
      <c r="BK215" s="240">
        <f>ROUND(I215*H215,2)</f>
        <v>0</v>
      </c>
      <c r="BL215" s="18" t="s">
        <v>334</v>
      </c>
      <c r="BM215" s="239" t="s">
        <v>1082</v>
      </c>
    </row>
    <row r="216" s="2" customFormat="1">
      <c r="A216" s="39"/>
      <c r="B216" s="40"/>
      <c r="C216" s="41"/>
      <c r="D216" s="241" t="s">
        <v>158</v>
      </c>
      <c r="E216" s="41"/>
      <c r="F216" s="242" t="s">
        <v>1048</v>
      </c>
      <c r="G216" s="41"/>
      <c r="H216" s="41"/>
      <c r="I216" s="243"/>
      <c r="J216" s="41"/>
      <c r="K216" s="41"/>
      <c r="L216" s="45"/>
      <c r="M216" s="244"/>
      <c r="N216" s="245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158</v>
      </c>
      <c r="AU216" s="18" t="s">
        <v>91</v>
      </c>
    </row>
    <row r="217" s="2" customFormat="1" ht="16.5" customHeight="1">
      <c r="A217" s="39"/>
      <c r="B217" s="40"/>
      <c r="C217" s="289" t="s">
        <v>657</v>
      </c>
      <c r="D217" s="289" t="s">
        <v>468</v>
      </c>
      <c r="E217" s="290" t="s">
        <v>1083</v>
      </c>
      <c r="F217" s="291" t="s">
        <v>1084</v>
      </c>
      <c r="G217" s="292" t="s">
        <v>393</v>
      </c>
      <c r="H217" s="293">
        <v>4</v>
      </c>
      <c r="I217" s="294"/>
      <c r="J217" s="295">
        <f>ROUND(I217*H217,2)</f>
        <v>0</v>
      </c>
      <c r="K217" s="291" t="s">
        <v>1</v>
      </c>
      <c r="L217" s="296"/>
      <c r="M217" s="297" t="s">
        <v>1</v>
      </c>
      <c r="N217" s="298" t="s">
        <v>47</v>
      </c>
      <c r="O217" s="92"/>
      <c r="P217" s="237">
        <f>O217*H217</f>
        <v>0</v>
      </c>
      <c r="Q217" s="237">
        <v>0.00025000000000000001</v>
      </c>
      <c r="R217" s="237">
        <f>Q217*H217</f>
        <v>0.001</v>
      </c>
      <c r="S217" s="237">
        <v>0</v>
      </c>
      <c r="T217" s="23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9" t="s">
        <v>605</v>
      </c>
      <c r="AT217" s="239" t="s">
        <v>468</v>
      </c>
      <c r="AU217" s="239" t="s">
        <v>91</v>
      </c>
      <c r="AY217" s="18" t="s">
        <v>150</v>
      </c>
      <c r="BE217" s="240">
        <f>IF(N217="základní",J217,0)</f>
        <v>0</v>
      </c>
      <c r="BF217" s="240">
        <f>IF(N217="snížená",J217,0)</f>
        <v>0</v>
      </c>
      <c r="BG217" s="240">
        <f>IF(N217="zákl. přenesená",J217,0)</f>
        <v>0</v>
      </c>
      <c r="BH217" s="240">
        <f>IF(N217="sníž. přenesená",J217,0)</f>
        <v>0</v>
      </c>
      <c r="BI217" s="240">
        <f>IF(N217="nulová",J217,0)</f>
        <v>0</v>
      </c>
      <c r="BJ217" s="18" t="s">
        <v>89</v>
      </c>
      <c r="BK217" s="240">
        <f>ROUND(I217*H217,2)</f>
        <v>0</v>
      </c>
      <c r="BL217" s="18" t="s">
        <v>334</v>
      </c>
      <c r="BM217" s="239" t="s">
        <v>1085</v>
      </c>
    </row>
    <row r="218" s="2" customFormat="1" ht="16.5" customHeight="1">
      <c r="A218" s="39"/>
      <c r="B218" s="40"/>
      <c r="C218" s="228" t="s">
        <v>663</v>
      </c>
      <c r="D218" s="228" t="s">
        <v>153</v>
      </c>
      <c r="E218" s="229" t="s">
        <v>1086</v>
      </c>
      <c r="F218" s="230" t="s">
        <v>1087</v>
      </c>
      <c r="G218" s="231" t="s">
        <v>393</v>
      </c>
      <c r="H218" s="232">
        <v>4</v>
      </c>
      <c r="I218" s="233"/>
      <c r="J218" s="234">
        <f>ROUND(I218*H218,2)</f>
        <v>0</v>
      </c>
      <c r="K218" s="230" t="s">
        <v>1</v>
      </c>
      <c r="L218" s="45"/>
      <c r="M218" s="235" t="s">
        <v>1</v>
      </c>
      <c r="N218" s="236" t="s">
        <v>47</v>
      </c>
      <c r="O218" s="92"/>
      <c r="P218" s="237">
        <f>O218*H218</f>
        <v>0</v>
      </c>
      <c r="Q218" s="237">
        <v>0</v>
      </c>
      <c r="R218" s="237">
        <f>Q218*H218</f>
        <v>0</v>
      </c>
      <c r="S218" s="237">
        <v>0</v>
      </c>
      <c r="T218" s="238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9" t="s">
        <v>334</v>
      </c>
      <c r="AT218" s="239" t="s">
        <v>153</v>
      </c>
      <c r="AU218" s="239" t="s">
        <v>91</v>
      </c>
      <c r="AY218" s="18" t="s">
        <v>150</v>
      </c>
      <c r="BE218" s="240">
        <f>IF(N218="základní",J218,0)</f>
        <v>0</v>
      </c>
      <c r="BF218" s="240">
        <f>IF(N218="snížená",J218,0)</f>
        <v>0</v>
      </c>
      <c r="BG218" s="240">
        <f>IF(N218="zákl. přenesená",J218,0)</f>
        <v>0</v>
      </c>
      <c r="BH218" s="240">
        <f>IF(N218="sníž. přenesená",J218,0)</f>
        <v>0</v>
      </c>
      <c r="BI218" s="240">
        <f>IF(N218="nulová",J218,0)</f>
        <v>0</v>
      </c>
      <c r="BJ218" s="18" t="s">
        <v>89</v>
      </c>
      <c r="BK218" s="240">
        <f>ROUND(I218*H218,2)</f>
        <v>0</v>
      </c>
      <c r="BL218" s="18" t="s">
        <v>334</v>
      </c>
      <c r="BM218" s="239" t="s">
        <v>1088</v>
      </c>
    </row>
    <row r="219" s="2" customFormat="1">
      <c r="A219" s="39"/>
      <c r="B219" s="40"/>
      <c r="C219" s="41"/>
      <c r="D219" s="241" t="s">
        <v>158</v>
      </c>
      <c r="E219" s="41"/>
      <c r="F219" s="242" t="s">
        <v>1048</v>
      </c>
      <c r="G219" s="41"/>
      <c r="H219" s="41"/>
      <c r="I219" s="243"/>
      <c r="J219" s="41"/>
      <c r="K219" s="41"/>
      <c r="L219" s="45"/>
      <c r="M219" s="244"/>
      <c r="N219" s="245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158</v>
      </c>
      <c r="AU219" s="18" t="s">
        <v>91</v>
      </c>
    </row>
    <row r="220" s="2" customFormat="1" ht="16.5" customHeight="1">
      <c r="A220" s="39"/>
      <c r="B220" s="40"/>
      <c r="C220" s="289" t="s">
        <v>669</v>
      </c>
      <c r="D220" s="289" t="s">
        <v>468</v>
      </c>
      <c r="E220" s="290" t="s">
        <v>1089</v>
      </c>
      <c r="F220" s="291" t="s">
        <v>1090</v>
      </c>
      <c r="G220" s="292" t="s">
        <v>393</v>
      </c>
      <c r="H220" s="293">
        <v>4</v>
      </c>
      <c r="I220" s="294"/>
      <c r="J220" s="295">
        <f>ROUND(I220*H220,2)</f>
        <v>0</v>
      </c>
      <c r="K220" s="291" t="s">
        <v>1</v>
      </c>
      <c r="L220" s="296"/>
      <c r="M220" s="297" t="s">
        <v>1</v>
      </c>
      <c r="N220" s="298" t="s">
        <v>47</v>
      </c>
      <c r="O220" s="92"/>
      <c r="P220" s="237">
        <f>O220*H220</f>
        <v>0</v>
      </c>
      <c r="Q220" s="237">
        <v>9.0000000000000006E-05</v>
      </c>
      <c r="R220" s="237">
        <f>Q220*H220</f>
        <v>0.00036000000000000002</v>
      </c>
      <c r="S220" s="237">
        <v>0</v>
      </c>
      <c r="T220" s="238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9" t="s">
        <v>605</v>
      </c>
      <c r="AT220" s="239" t="s">
        <v>468</v>
      </c>
      <c r="AU220" s="239" t="s">
        <v>91</v>
      </c>
      <c r="AY220" s="18" t="s">
        <v>150</v>
      </c>
      <c r="BE220" s="240">
        <f>IF(N220="základní",J220,0)</f>
        <v>0</v>
      </c>
      <c r="BF220" s="240">
        <f>IF(N220="snížená",J220,0)</f>
        <v>0</v>
      </c>
      <c r="BG220" s="240">
        <f>IF(N220="zákl. přenesená",J220,0)</f>
        <v>0</v>
      </c>
      <c r="BH220" s="240">
        <f>IF(N220="sníž. přenesená",J220,0)</f>
        <v>0</v>
      </c>
      <c r="BI220" s="240">
        <f>IF(N220="nulová",J220,0)</f>
        <v>0</v>
      </c>
      <c r="BJ220" s="18" t="s">
        <v>89</v>
      </c>
      <c r="BK220" s="240">
        <f>ROUND(I220*H220,2)</f>
        <v>0</v>
      </c>
      <c r="BL220" s="18" t="s">
        <v>334</v>
      </c>
      <c r="BM220" s="239" t="s">
        <v>1091</v>
      </c>
    </row>
    <row r="221" s="2" customFormat="1">
      <c r="A221" s="39"/>
      <c r="B221" s="40"/>
      <c r="C221" s="41"/>
      <c r="D221" s="241" t="s">
        <v>158</v>
      </c>
      <c r="E221" s="41"/>
      <c r="F221" s="242" t="s">
        <v>1090</v>
      </c>
      <c r="G221" s="41"/>
      <c r="H221" s="41"/>
      <c r="I221" s="243"/>
      <c r="J221" s="41"/>
      <c r="K221" s="41"/>
      <c r="L221" s="45"/>
      <c r="M221" s="244"/>
      <c r="N221" s="245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158</v>
      </c>
      <c r="AU221" s="18" t="s">
        <v>91</v>
      </c>
    </row>
    <row r="222" s="2" customFormat="1" ht="16.5" customHeight="1">
      <c r="A222" s="39"/>
      <c r="B222" s="40"/>
      <c r="C222" s="289" t="s">
        <v>673</v>
      </c>
      <c r="D222" s="289" t="s">
        <v>468</v>
      </c>
      <c r="E222" s="290" t="s">
        <v>1092</v>
      </c>
      <c r="F222" s="291" t="s">
        <v>1093</v>
      </c>
      <c r="G222" s="292" t="s">
        <v>393</v>
      </c>
      <c r="H222" s="293">
        <v>4</v>
      </c>
      <c r="I222" s="294"/>
      <c r="J222" s="295">
        <f>ROUND(I222*H222,2)</f>
        <v>0</v>
      </c>
      <c r="K222" s="291" t="s">
        <v>1</v>
      </c>
      <c r="L222" s="296"/>
      <c r="M222" s="297" t="s">
        <v>1</v>
      </c>
      <c r="N222" s="298" t="s">
        <v>47</v>
      </c>
      <c r="O222" s="92"/>
      <c r="P222" s="237">
        <f>O222*H222</f>
        <v>0</v>
      </c>
      <c r="Q222" s="237">
        <v>0.00027</v>
      </c>
      <c r="R222" s="237">
        <f>Q222*H222</f>
        <v>0.00108</v>
      </c>
      <c r="S222" s="237">
        <v>0</v>
      </c>
      <c r="T222" s="238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9" t="s">
        <v>605</v>
      </c>
      <c r="AT222" s="239" t="s">
        <v>468</v>
      </c>
      <c r="AU222" s="239" t="s">
        <v>91</v>
      </c>
      <c r="AY222" s="18" t="s">
        <v>150</v>
      </c>
      <c r="BE222" s="240">
        <f>IF(N222="základní",J222,0)</f>
        <v>0</v>
      </c>
      <c r="BF222" s="240">
        <f>IF(N222="snížená",J222,0)</f>
        <v>0</v>
      </c>
      <c r="BG222" s="240">
        <f>IF(N222="zákl. přenesená",J222,0)</f>
        <v>0</v>
      </c>
      <c r="BH222" s="240">
        <f>IF(N222="sníž. přenesená",J222,0)</f>
        <v>0</v>
      </c>
      <c r="BI222" s="240">
        <f>IF(N222="nulová",J222,0)</f>
        <v>0</v>
      </c>
      <c r="BJ222" s="18" t="s">
        <v>89</v>
      </c>
      <c r="BK222" s="240">
        <f>ROUND(I222*H222,2)</f>
        <v>0</v>
      </c>
      <c r="BL222" s="18" t="s">
        <v>334</v>
      </c>
      <c r="BM222" s="239" t="s">
        <v>1094</v>
      </c>
    </row>
    <row r="223" s="2" customFormat="1">
      <c r="A223" s="39"/>
      <c r="B223" s="40"/>
      <c r="C223" s="41"/>
      <c r="D223" s="241" t="s">
        <v>158</v>
      </c>
      <c r="E223" s="41"/>
      <c r="F223" s="242" t="s">
        <v>1093</v>
      </c>
      <c r="G223" s="41"/>
      <c r="H223" s="41"/>
      <c r="I223" s="243"/>
      <c r="J223" s="41"/>
      <c r="K223" s="41"/>
      <c r="L223" s="45"/>
      <c r="M223" s="244"/>
      <c r="N223" s="245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158</v>
      </c>
      <c r="AU223" s="18" t="s">
        <v>91</v>
      </c>
    </row>
    <row r="224" s="2" customFormat="1" ht="21.75" customHeight="1">
      <c r="A224" s="39"/>
      <c r="B224" s="40"/>
      <c r="C224" s="289" t="s">
        <v>679</v>
      </c>
      <c r="D224" s="289" t="s">
        <v>468</v>
      </c>
      <c r="E224" s="290" t="s">
        <v>1095</v>
      </c>
      <c r="F224" s="291" t="s">
        <v>1096</v>
      </c>
      <c r="G224" s="292" t="s">
        <v>393</v>
      </c>
      <c r="H224" s="293">
        <v>4</v>
      </c>
      <c r="I224" s="294"/>
      <c r="J224" s="295">
        <f>ROUND(I224*H224,2)</f>
        <v>0</v>
      </c>
      <c r="K224" s="291" t="s">
        <v>1</v>
      </c>
      <c r="L224" s="296"/>
      <c r="M224" s="297" t="s">
        <v>1</v>
      </c>
      <c r="N224" s="298" t="s">
        <v>47</v>
      </c>
      <c r="O224" s="92"/>
      <c r="P224" s="237">
        <f>O224*H224</f>
        <v>0</v>
      </c>
      <c r="Q224" s="237">
        <v>0.00011</v>
      </c>
      <c r="R224" s="237">
        <f>Q224*H224</f>
        <v>0.00044000000000000002</v>
      </c>
      <c r="S224" s="237">
        <v>0</v>
      </c>
      <c r="T224" s="238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9" t="s">
        <v>605</v>
      </c>
      <c r="AT224" s="239" t="s">
        <v>468</v>
      </c>
      <c r="AU224" s="239" t="s">
        <v>91</v>
      </c>
      <c r="AY224" s="18" t="s">
        <v>150</v>
      </c>
      <c r="BE224" s="240">
        <f>IF(N224="základní",J224,0)</f>
        <v>0</v>
      </c>
      <c r="BF224" s="240">
        <f>IF(N224="snížená",J224,0)</f>
        <v>0</v>
      </c>
      <c r="BG224" s="240">
        <f>IF(N224="zákl. přenesená",J224,0)</f>
        <v>0</v>
      </c>
      <c r="BH224" s="240">
        <f>IF(N224="sníž. přenesená",J224,0)</f>
        <v>0</v>
      </c>
      <c r="BI224" s="240">
        <f>IF(N224="nulová",J224,0)</f>
        <v>0</v>
      </c>
      <c r="BJ224" s="18" t="s">
        <v>89</v>
      </c>
      <c r="BK224" s="240">
        <f>ROUND(I224*H224,2)</f>
        <v>0</v>
      </c>
      <c r="BL224" s="18" t="s">
        <v>334</v>
      </c>
      <c r="BM224" s="239" t="s">
        <v>1097</v>
      </c>
    </row>
    <row r="225" s="2" customFormat="1">
      <c r="A225" s="39"/>
      <c r="B225" s="40"/>
      <c r="C225" s="41"/>
      <c r="D225" s="241" t="s">
        <v>158</v>
      </c>
      <c r="E225" s="41"/>
      <c r="F225" s="242" t="s">
        <v>1096</v>
      </c>
      <c r="G225" s="41"/>
      <c r="H225" s="41"/>
      <c r="I225" s="243"/>
      <c r="J225" s="41"/>
      <c r="K225" s="41"/>
      <c r="L225" s="45"/>
      <c r="M225" s="244"/>
      <c r="N225" s="245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158</v>
      </c>
      <c r="AU225" s="18" t="s">
        <v>91</v>
      </c>
    </row>
    <row r="226" s="2" customFormat="1" ht="24.15" customHeight="1">
      <c r="A226" s="39"/>
      <c r="B226" s="40"/>
      <c r="C226" s="289" t="s">
        <v>684</v>
      </c>
      <c r="D226" s="289" t="s">
        <v>468</v>
      </c>
      <c r="E226" s="290" t="s">
        <v>994</v>
      </c>
      <c r="F226" s="291" t="s">
        <v>995</v>
      </c>
      <c r="G226" s="292" t="s">
        <v>393</v>
      </c>
      <c r="H226" s="293">
        <v>8</v>
      </c>
      <c r="I226" s="294"/>
      <c r="J226" s="295">
        <f>ROUND(I226*H226,2)</f>
        <v>0</v>
      </c>
      <c r="K226" s="291" t="s">
        <v>1</v>
      </c>
      <c r="L226" s="296"/>
      <c r="M226" s="297" t="s">
        <v>1</v>
      </c>
      <c r="N226" s="298" t="s">
        <v>47</v>
      </c>
      <c r="O226" s="92"/>
      <c r="P226" s="237">
        <f>O226*H226</f>
        <v>0</v>
      </c>
      <c r="Q226" s="237">
        <v>0</v>
      </c>
      <c r="R226" s="237">
        <f>Q226*H226</f>
        <v>0</v>
      </c>
      <c r="S226" s="237">
        <v>0</v>
      </c>
      <c r="T226" s="238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9" t="s">
        <v>605</v>
      </c>
      <c r="AT226" s="239" t="s">
        <v>468</v>
      </c>
      <c r="AU226" s="239" t="s">
        <v>91</v>
      </c>
      <c r="AY226" s="18" t="s">
        <v>150</v>
      </c>
      <c r="BE226" s="240">
        <f>IF(N226="základní",J226,0)</f>
        <v>0</v>
      </c>
      <c r="BF226" s="240">
        <f>IF(N226="snížená",J226,0)</f>
        <v>0</v>
      </c>
      <c r="BG226" s="240">
        <f>IF(N226="zákl. přenesená",J226,0)</f>
        <v>0</v>
      </c>
      <c r="BH226" s="240">
        <f>IF(N226="sníž. přenesená",J226,0)</f>
        <v>0</v>
      </c>
      <c r="BI226" s="240">
        <f>IF(N226="nulová",J226,0)</f>
        <v>0</v>
      </c>
      <c r="BJ226" s="18" t="s">
        <v>89</v>
      </c>
      <c r="BK226" s="240">
        <f>ROUND(I226*H226,2)</f>
        <v>0</v>
      </c>
      <c r="BL226" s="18" t="s">
        <v>334</v>
      </c>
      <c r="BM226" s="239" t="s">
        <v>1098</v>
      </c>
    </row>
    <row r="227" s="2" customFormat="1" ht="16.5" customHeight="1">
      <c r="A227" s="39"/>
      <c r="B227" s="40"/>
      <c r="C227" s="228" t="s">
        <v>689</v>
      </c>
      <c r="D227" s="228" t="s">
        <v>153</v>
      </c>
      <c r="E227" s="229" t="s">
        <v>976</v>
      </c>
      <c r="F227" s="230" t="s">
        <v>977</v>
      </c>
      <c r="G227" s="231" t="s">
        <v>393</v>
      </c>
      <c r="H227" s="232">
        <v>4</v>
      </c>
      <c r="I227" s="233"/>
      <c r="J227" s="234">
        <f>ROUND(I227*H227,2)</f>
        <v>0</v>
      </c>
      <c r="K227" s="230" t="s">
        <v>1</v>
      </c>
      <c r="L227" s="45"/>
      <c r="M227" s="235" t="s">
        <v>1</v>
      </c>
      <c r="N227" s="236" t="s">
        <v>47</v>
      </c>
      <c r="O227" s="92"/>
      <c r="P227" s="237">
        <f>O227*H227</f>
        <v>0</v>
      </c>
      <c r="Q227" s="237">
        <v>0</v>
      </c>
      <c r="R227" s="237">
        <f>Q227*H227</f>
        <v>0</v>
      </c>
      <c r="S227" s="237">
        <v>0</v>
      </c>
      <c r="T227" s="238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9" t="s">
        <v>334</v>
      </c>
      <c r="AT227" s="239" t="s">
        <v>153</v>
      </c>
      <c r="AU227" s="239" t="s">
        <v>91</v>
      </c>
      <c r="AY227" s="18" t="s">
        <v>150</v>
      </c>
      <c r="BE227" s="240">
        <f>IF(N227="základní",J227,0)</f>
        <v>0</v>
      </c>
      <c r="BF227" s="240">
        <f>IF(N227="snížená",J227,0)</f>
        <v>0</v>
      </c>
      <c r="BG227" s="240">
        <f>IF(N227="zákl. přenesená",J227,0)</f>
        <v>0</v>
      </c>
      <c r="BH227" s="240">
        <f>IF(N227="sníž. přenesená",J227,0)</f>
        <v>0</v>
      </c>
      <c r="BI227" s="240">
        <f>IF(N227="nulová",J227,0)</f>
        <v>0</v>
      </c>
      <c r="BJ227" s="18" t="s">
        <v>89</v>
      </c>
      <c r="BK227" s="240">
        <f>ROUND(I227*H227,2)</f>
        <v>0</v>
      </c>
      <c r="BL227" s="18" t="s">
        <v>334</v>
      </c>
      <c r="BM227" s="239" t="s">
        <v>1099</v>
      </c>
    </row>
    <row r="228" s="2" customFormat="1">
      <c r="A228" s="39"/>
      <c r="B228" s="40"/>
      <c r="C228" s="41"/>
      <c r="D228" s="241" t="s">
        <v>158</v>
      </c>
      <c r="E228" s="41"/>
      <c r="F228" s="242" t="s">
        <v>979</v>
      </c>
      <c r="G228" s="41"/>
      <c r="H228" s="41"/>
      <c r="I228" s="243"/>
      <c r="J228" s="41"/>
      <c r="K228" s="41"/>
      <c r="L228" s="45"/>
      <c r="M228" s="244"/>
      <c r="N228" s="245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158</v>
      </c>
      <c r="AU228" s="18" t="s">
        <v>91</v>
      </c>
    </row>
    <row r="229" s="2" customFormat="1" ht="24.15" customHeight="1">
      <c r="A229" s="39"/>
      <c r="B229" s="40"/>
      <c r="C229" s="289" t="s">
        <v>697</v>
      </c>
      <c r="D229" s="289" t="s">
        <v>468</v>
      </c>
      <c r="E229" s="290" t="s">
        <v>980</v>
      </c>
      <c r="F229" s="291" t="s">
        <v>981</v>
      </c>
      <c r="G229" s="292" t="s">
        <v>393</v>
      </c>
      <c r="H229" s="293">
        <v>4</v>
      </c>
      <c r="I229" s="294"/>
      <c r="J229" s="295">
        <f>ROUND(I229*H229,2)</f>
        <v>0</v>
      </c>
      <c r="K229" s="291" t="s">
        <v>240</v>
      </c>
      <c r="L229" s="296"/>
      <c r="M229" s="297" t="s">
        <v>1</v>
      </c>
      <c r="N229" s="298" t="s">
        <v>47</v>
      </c>
      <c r="O229" s="92"/>
      <c r="P229" s="237">
        <f>O229*H229</f>
        <v>0</v>
      </c>
      <c r="Q229" s="237">
        <v>0.001</v>
      </c>
      <c r="R229" s="237">
        <f>Q229*H229</f>
        <v>0.0040000000000000001</v>
      </c>
      <c r="S229" s="237">
        <v>0</v>
      </c>
      <c r="T229" s="238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9" t="s">
        <v>605</v>
      </c>
      <c r="AT229" s="239" t="s">
        <v>468</v>
      </c>
      <c r="AU229" s="239" t="s">
        <v>91</v>
      </c>
      <c r="AY229" s="18" t="s">
        <v>150</v>
      </c>
      <c r="BE229" s="240">
        <f>IF(N229="základní",J229,0)</f>
        <v>0</v>
      </c>
      <c r="BF229" s="240">
        <f>IF(N229="snížená",J229,0)</f>
        <v>0</v>
      </c>
      <c r="BG229" s="240">
        <f>IF(N229="zákl. přenesená",J229,0)</f>
        <v>0</v>
      </c>
      <c r="BH229" s="240">
        <f>IF(N229="sníž. přenesená",J229,0)</f>
        <v>0</v>
      </c>
      <c r="BI229" s="240">
        <f>IF(N229="nulová",J229,0)</f>
        <v>0</v>
      </c>
      <c r="BJ229" s="18" t="s">
        <v>89</v>
      </c>
      <c r="BK229" s="240">
        <f>ROUND(I229*H229,2)</f>
        <v>0</v>
      </c>
      <c r="BL229" s="18" t="s">
        <v>334</v>
      </c>
      <c r="BM229" s="239" t="s">
        <v>1100</v>
      </c>
    </row>
    <row r="230" s="2" customFormat="1">
      <c r="A230" s="39"/>
      <c r="B230" s="40"/>
      <c r="C230" s="41"/>
      <c r="D230" s="241" t="s">
        <v>158</v>
      </c>
      <c r="E230" s="41"/>
      <c r="F230" s="242" t="s">
        <v>981</v>
      </c>
      <c r="G230" s="41"/>
      <c r="H230" s="41"/>
      <c r="I230" s="243"/>
      <c r="J230" s="41"/>
      <c r="K230" s="41"/>
      <c r="L230" s="45"/>
      <c r="M230" s="244"/>
      <c r="N230" s="245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158</v>
      </c>
      <c r="AU230" s="18" t="s">
        <v>91</v>
      </c>
    </row>
    <row r="231" s="12" customFormat="1" ht="22.8" customHeight="1">
      <c r="A231" s="12"/>
      <c r="B231" s="212"/>
      <c r="C231" s="213"/>
      <c r="D231" s="214" t="s">
        <v>81</v>
      </c>
      <c r="E231" s="226" t="s">
        <v>1101</v>
      </c>
      <c r="F231" s="226" t="s">
        <v>1102</v>
      </c>
      <c r="G231" s="213"/>
      <c r="H231" s="213"/>
      <c r="I231" s="216"/>
      <c r="J231" s="227">
        <f>BK231</f>
        <v>0</v>
      </c>
      <c r="K231" s="213"/>
      <c r="L231" s="218"/>
      <c r="M231" s="219"/>
      <c r="N231" s="220"/>
      <c r="O231" s="220"/>
      <c r="P231" s="221">
        <f>SUM(P232:P259)</f>
        <v>0</v>
      </c>
      <c r="Q231" s="220"/>
      <c r="R231" s="221">
        <f>SUM(R232:R259)</f>
        <v>0</v>
      </c>
      <c r="S231" s="220"/>
      <c r="T231" s="222">
        <f>SUM(T232:T259)</f>
        <v>0.097730000000000011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3" t="s">
        <v>91</v>
      </c>
      <c r="AT231" s="224" t="s">
        <v>81</v>
      </c>
      <c r="AU231" s="224" t="s">
        <v>89</v>
      </c>
      <c r="AY231" s="223" t="s">
        <v>150</v>
      </c>
      <c r="BK231" s="225">
        <f>SUM(BK232:BK259)</f>
        <v>0</v>
      </c>
    </row>
    <row r="232" s="2" customFormat="1" ht="24.15" customHeight="1">
      <c r="A232" s="39"/>
      <c r="B232" s="40"/>
      <c r="C232" s="228" t="s">
        <v>705</v>
      </c>
      <c r="D232" s="228" t="s">
        <v>153</v>
      </c>
      <c r="E232" s="229" t="s">
        <v>1103</v>
      </c>
      <c r="F232" s="230" t="s">
        <v>1104</v>
      </c>
      <c r="G232" s="231" t="s">
        <v>368</v>
      </c>
      <c r="H232" s="232">
        <v>15</v>
      </c>
      <c r="I232" s="233"/>
      <c r="J232" s="234">
        <f>ROUND(I232*H232,2)</f>
        <v>0</v>
      </c>
      <c r="K232" s="230" t="s">
        <v>240</v>
      </c>
      <c r="L232" s="45"/>
      <c r="M232" s="235" t="s">
        <v>1</v>
      </c>
      <c r="N232" s="236" t="s">
        <v>47</v>
      </c>
      <c r="O232" s="92"/>
      <c r="P232" s="237">
        <f>O232*H232</f>
        <v>0</v>
      </c>
      <c r="Q232" s="237">
        <v>0</v>
      </c>
      <c r="R232" s="237">
        <f>Q232*H232</f>
        <v>0</v>
      </c>
      <c r="S232" s="237">
        <v>0.00040000000000000002</v>
      </c>
      <c r="T232" s="238">
        <f>S232*H232</f>
        <v>0.0060000000000000001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9" t="s">
        <v>334</v>
      </c>
      <c r="AT232" s="239" t="s">
        <v>153</v>
      </c>
      <c r="AU232" s="239" t="s">
        <v>91</v>
      </c>
      <c r="AY232" s="18" t="s">
        <v>150</v>
      </c>
      <c r="BE232" s="240">
        <f>IF(N232="základní",J232,0)</f>
        <v>0</v>
      </c>
      <c r="BF232" s="240">
        <f>IF(N232="snížená",J232,0)</f>
        <v>0</v>
      </c>
      <c r="BG232" s="240">
        <f>IF(N232="zákl. přenesená",J232,0)</f>
        <v>0</v>
      </c>
      <c r="BH232" s="240">
        <f>IF(N232="sníž. přenesená",J232,0)</f>
        <v>0</v>
      </c>
      <c r="BI232" s="240">
        <f>IF(N232="nulová",J232,0)</f>
        <v>0</v>
      </c>
      <c r="BJ232" s="18" t="s">
        <v>89</v>
      </c>
      <c r="BK232" s="240">
        <f>ROUND(I232*H232,2)</f>
        <v>0</v>
      </c>
      <c r="BL232" s="18" t="s">
        <v>334</v>
      </c>
      <c r="BM232" s="239" t="s">
        <v>1105</v>
      </c>
    </row>
    <row r="233" s="2" customFormat="1">
      <c r="A233" s="39"/>
      <c r="B233" s="40"/>
      <c r="C233" s="41"/>
      <c r="D233" s="241" t="s">
        <v>158</v>
      </c>
      <c r="E233" s="41"/>
      <c r="F233" s="242" t="s">
        <v>1106</v>
      </c>
      <c r="G233" s="41"/>
      <c r="H233" s="41"/>
      <c r="I233" s="243"/>
      <c r="J233" s="41"/>
      <c r="K233" s="41"/>
      <c r="L233" s="45"/>
      <c r="M233" s="244"/>
      <c r="N233" s="245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158</v>
      </c>
      <c r="AU233" s="18" t="s">
        <v>91</v>
      </c>
    </row>
    <row r="234" s="2" customFormat="1">
      <c r="A234" s="39"/>
      <c r="B234" s="40"/>
      <c r="C234" s="41"/>
      <c r="D234" s="251" t="s">
        <v>243</v>
      </c>
      <c r="E234" s="41"/>
      <c r="F234" s="252" t="s">
        <v>1107</v>
      </c>
      <c r="G234" s="41"/>
      <c r="H234" s="41"/>
      <c r="I234" s="243"/>
      <c r="J234" s="41"/>
      <c r="K234" s="41"/>
      <c r="L234" s="45"/>
      <c r="M234" s="244"/>
      <c r="N234" s="245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243</v>
      </c>
      <c r="AU234" s="18" t="s">
        <v>91</v>
      </c>
    </row>
    <row r="235" s="2" customFormat="1" ht="24.15" customHeight="1">
      <c r="A235" s="39"/>
      <c r="B235" s="40"/>
      <c r="C235" s="228" t="s">
        <v>713</v>
      </c>
      <c r="D235" s="228" t="s">
        <v>153</v>
      </c>
      <c r="E235" s="229" t="s">
        <v>1108</v>
      </c>
      <c r="F235" s="230" t="s">
        <v>1109</v>
      </c>
      <c r="G235" s="231" t="s">
        <v>368</v>
      </c>
      <c r="H235" s="232">
        <v>96</v>
      </c>
      <c r="I235" s="233"/>
      <c r="J235" s="234">
        <f>ROUND(I235*H235,2)</f>
        <v>0</v>
      </c>
      <c r="K235" s="230" t="s">
        <v>240</v>
      </c>
      <c r="L235" s="45"/>
      <c r="M235" s="235" t="s">
        <v>1</v>
      </c>
      <c r="N235" s="236" t="s">
        <v>47</v>
      </c>
      <c r="O235" s="92"/>
      <c r="P235" s="237">
        <f>O235*H235</f>
        <v>0</v>
      </c>
      <c r="Q235" s="237">
        <v>0</v>
      </c>
      <c r="R235" s="237">
        <f>Q235*H235</f>
        <v>0</v>
      </c>
      <c r="S235" s="237">
        <v>0.00040000000000000002</v>
      </c>
      <c r="T235" s="238">
        <f>S235*H235</f>
        <v>0.038400000000000004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9" t="s">
        <v>334</v>
      </c>
      <c r="AT235" s="239" t="s">
        <v>153</v>
      </c>
      <c r="AU235" s="239" t="s">
        <v>91</v>
      </c>
      <c r="AY235" s="18" t="s">
        <v>150</v>
      </c>
      <c r="BE235" s="240">
        <f>IF(N235="základní",J235,0)</f>
        <v>0</v>
      </c>
      <c r="BF235" s="240">
        <f>IF(N235="snížená",J235,0)</f>
        <v>0</v>
      </c>
      <c r="BG235" s="240">
        <f>IF(N235="zákl. přenesená",J235,0)</f>
        <v>0</v>
      </c>
      <c r="BH235" s="240">
        <f>IF(N235="sníž. přenesená",J235,0)</f>
        <v>0</v>
      </c>
      <c r="BI235" s="240">
        <f>IF(N235="nulová",J235,0)</f>
        <v>0</v>
      </c>
      <c r="BJ235" s="18" t="s">
        <v>89</v>
      </c>
      <c r="BK235" s="240">
        <f>ROUND(I235*H235,2)</f>
        <v>0</v>
      </c>
      <c r="BL235" s="18" t="s">
        <v>334</v>
      </c>
      <c r="BM235" s="239" t="s">
        <v>1110</v>
      </c>
    </row>
    <row r="236" s="2" customFormat="1">
      <c r="A236" s="39"/>
      <c r="B236" s="40"/>
      <c r="C236" s="41"/>
      <c r="D236" s="241" t="s">
        <v>158</v>
      </c>
      <c r="E236" s="41"/>
      <c r="F236" s="242" t="s">
        <v>1111</v>
      </c>
      <c r="G236" s="41"/>
      <c r="H236" s="41"/>
      <c r="I236" s="243"/>
      <c r="J236" s="41"/>
      <c r="K236" s="41"/>
      <c r="L236" s="45"/>
      <c r="M236" s="244"/>
      <c r="N236" s="245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158</v>
      </c>
      <c r="AU236" s="18" t="s">
        <v>91</v>
      </c>
    </row>
    <row r="237" s="2" customFormat="1">
      <c r="A237" s="39"/>
      <c r="B237" s="40"/>
      <c r="C237" s="41"/>
      <c r="D237" s="251" t="s">
        <v>243</v>
      </c>
      <c r="E237" s="41"/>
      <c r="F237" s="252" t="s">
        <v>1112</v>
      </c>
      <c r="G237" s="41"/>
      <c r="H237" s="41"/>
      <c r="I237" s="243"/>
      <c r="J237" s="41"/>
      <c r="K237" s="41"/>
      <c r="L237" s="45"/>
      <c r="M237" s="244"/>
      <c r="N237" s="245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243</v>
      </c>
      <c r="AU237" s="18" t="s">
        <v>91</v>
      </c>
    </row>
    <row r="238" s="14" customFormat="1">
      <c r="A238" s="14"/>
      <c r="B238" s="263"/>
      <c r="C238" s="264"/>
      <c r="D238" s="241" t="s">
        <v>251</v>
      </c>
      <c r="E238" s="265" t="s">
        <v>1</v>
      </c>
      <c r="F238" s="266" t="s">
        <v>1113</v>
      </c>
      <c r="G238" s="264"/>
      <c r="H238" s="267">
        <v>34</v>
      </c>
      <c r="I238" s="268"/>
      <c r="J238" s="264"/>
      <c r="K238" s="264"/>
      <c r="L238" s="269"/>
      <c r="M238" s="270"/>
      <c r="N238" s="271"/>
      <c r="O238" s="271"/>
      <c r="P238" s="271"/>
      <c r="Q238" s="271"/>
      <c r="R238" s="271"/>
      <c r="S238" s="271"/>
      <c r="T238" s="27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3" t="s">
        <v>251</v>
      </c>
      <c r="AU238" s="273" t="s">
        <v>91</v>
      </c>
      <c r="AV238" s="14" t="s">
        <v>91</v>
      </c>
      <c r="AW238" s="14" t="s">
        <v>37</v>
      </c>
      <c r="AX238" s="14" t="s">
        <v>82</v>
      </c>
      <c r="AY238" s="273" t="s">
        <v>150</v>
      </c>
    </row>
    <row r="239" s="14" customFormat="1">
      <c r="A239" s="14"/>
      <c r="B239" s="263"/>
      <c r="C239" s="264"/>
      <c r="D239" s="241" t="s">
        <v>251</v>
      </c>
      <c r="E239" s="265" t="s">
        <v>1</v>
      </c>
      <c r="F239" s="266" t="s">
        <v>1114</v>
      </c>
      <c r="G239" s="264"/>
      <c r="H239" s="267">
        <v>30</v>
      </c>
      <c r="I239" s="268"/>
      <c r="J239" s="264"/>
      <c r="K239" s="264"/>
      <c r="L239" s="269"/>
      <c r="M239" s="270"/>
      <c r="N239" s="271"/>
      <c r="O239" s="271"/>
      <c r="P239" s="271"/>
      <c r="Q239" s="271"/>
      <c r="R239" s="271"/>
      <c r="S239" s="271"/>
      <c r="T239" s="27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3" t="s">
        <v>251</v>
      </c>
      <c r="AU239" s="273" t="s">
        <v>91</v>
      </c>
      <c r="AV239" s="14" t="s">
        <v>91</v>
      </c>
      <c r="AW239" s="14" t="s">
        <v>37</v>
      </c>
      <c r="AX239" s="14" t="s">
        <v>82</v>
      </c>
      <c r="AY239" s="273" t="s">
        <v>150</v>
      </c>
    </row>
    <row r="240" s="14" customFormat="1">
      <c r="A240" s="14"/>
      <c r="B240" s="263"/>
      <c r="C240" s="264"/>
      <c r="D240" s="241" t="s">
        <v>251</v>
      </c>
      <c r="E240" s="265" t="s">
        <v>1</v>
      </c>
      <c r="F240" s="266" t="s">
        <v>1115</v>
      </c>
      <c r="G240" s="264"/>
      <c r="H240" s="267">
        <v>32</v>
      </c>
      <c r="I240" s="268"/>
      <c r="J240" s="264"/>
      <c r="K240" s="264"/>
      <c r="L240" s="269"/>
      <c r="M240" s="270"/>
      <c r="N240" s="271"/>
      <c r="O240" s="271"/>
      <c r="P240" s="271"/>
      <c r="Q240" s="271"/>
      <c r="R240" s="271"/>
      <c r="S240" s="271"/>
      <c r="T240" s="27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3" t="s">
        <v>251</v>
      </c>
      <c r="AU240" s="273" t="s">
        <v>91</v>
      </c>
      <c r="AV240" s="14" t="s">
        <v>91</v>
      </c>
      <c r="AW240" s="14" t="s">
        <v>37</v>
      </c>
      <c r="AX240" s="14" t="s">
        <v>82</v>
      </c>
      <c r="AY240" s="273" t="s">
        <v>150</v>
      </c>
    </row>
    <row r="241" s="15" customFormat="1">
      <c r="A241" s="15"/>
      <c r="B241" s="274"/>
      <c r="C241" s="275"/>
      <c r="D241" s="241" t="s">
        <v>251</v>
      </c>
      <c r="E241" s="276" t="s">
        <v>1</v>
      </c>
      <c r="F241" s="277" t="s">
        <v>255</v>
      </c>
      <c r="G241" s="275"/>
      <c r="H241" s="278">
        <v>96</v>
      </c>
      <c r="I241" s="279"/>
      <c r="J241" s="275"/>
      <c r="K241" s="275"/>
      <c r="L241" s="280"/>
      <c r="M241" s="281"/>
      <c r="N241" s="282"/>
      <c r="O241" s="282"/>
      <c r="P241" s="282"/>
      <c r="Q241" s="282"/>
      <c r="R241" s="282"/>
      <c r="S241" s="282"/>
      <c r="T241" s="283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84" t="s">
        <v>251</v>
      </c>
      <c r="AU241" s="284" t="s">
        <v>91</v>
      </c>
      <c r="AV241" s="15" t="s">
        <v>149</v>
      </c>
      <c r="AW241" s="15" t="s">
        <v>37</v>
      </c>
      <c r="AX241" s="15" t="s">
        <v>89</v>
      </c>
      <c r="AY241" s="284" t="s">
        <v>150</v>
      </c>
    </row>
    <row r="242" s="2" customFormat="1" ht="21.75" customHeight="1">
      <c r="A242" s="39"/>
      <c r="B242" s="40"/>
      <c r="C242" s="228" t="s">
        <v>721</v>
      </c>
      <c r="D242" s="228" t="s">
        <v>153</v>
      </c>
      <c r="E242" s="229" t="s">
        <v>1116</v>
      </c>
      <c r="F242" s="230" t="s">
        <v>1117</v>
      </c>
      <c r="G242" s="231" t="s">
        <v>393</v>
      </c>
      <c r="H242" s="232">
        <v>45</v>
      </c>
      <c r="I242" s="233"/>
      <c r="J242" s="234">
        <f>ROUND(I242*H242,2)</f>
        <v>0</v>
      </c>
      <c r="K242" s="230" t="s">
        <v>240</v>
      </c>
      <c r="L242" s="45"/>
      <c r="M242" s="235" t="s">
        <v>1</v>
      </c>
      <c r="N242" s="236" t="s">
        <v>47</v>
      </c>
      <c r="O242" s="92"/>
      <c r="P242" s="237">
        <f>O242*H242</f>
        <v>0</v>
      </c>
      <c r="Q242" s="237">
        <v>0</v>
      </c>
      <c r="R242" s="237">
        <f>Q242*H242</f>
        <v>0</v>
      </c>
      <c r="S242" s="237">
        <v>0.00025000000000000001</v>
      </c>
      <c r="T242" s="238">
        <f>S242*H242</f>
        <v>0.01125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9" t="s">
        <v>334</v>
      </c>
      <c r="AT242" s="239" t="s">
        <v>153</v>
      </c>
      <c r="AU242" s="239" t="s">
        <v>91</v>
      </c>
      <c r="AY242" s="18" t="s">
        <v>150</v>
      </c>
      <c r="BE242" s="240">
        <f>IF(N242="základní",J242,0)</f>
        <v>0</v>
      </c>
      <c r="BF242" s="240">
        <f>IF(N242="snížená",J242,0)</f>
        <v>0</v>
      </c>
      <c r="BG242" s="240">
        <f>IF(N242="zákl. přenesená",J242,0)</f>
        <v>0</v>
      </c>
      <c r="BH242" s="240">
        <f>IF(N242="sníž. přenesená",J242,0)</f>
        <v>0</v>
      </c>
      <c r="BI242" s="240">
        <f>IF(N242="nulová",J242,0)</f>
        <v>0</v>
      </c>
      <c r="BJ242" s="18" t="s">
        <v>89</v>
      </c>
      <c r="BK242" s="240">
        <f>ROUND(I242*H242,2)</f>
        <v>0</v>
      </c>
      <c r="BL242" s="18" t="s">
        <v>334</v>
      </c>
      <c r="BM242" s="239" t="s">
        <v>1118</v>
      </c>
    </row>
    <row r="243" s="2" customFormat="1">
      <c r="A243" s="39"/>
      <c r="B243" s="40"/>
      <c r="C243" s="41"/>
      <c r="D243" s="241" t="s">
        <v>158</v>
      </c>
      <c r="E243" s="41"/>
      <c r="F243" s="242" t="s">
        <v>1119</v>
      </c>
      <c r="G243" s="41"/>
      <c r="H243" s="41"/>
      <c r="I243" s="243"/>
      <c r="J243" s="41"/>
      <c r="K243" s="41"/>
      <c r="L243" s="45"/>
      <c r="M243" s="244"/>
      <c r="N243" s="245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158</v>
      </c>
      <c r="AU243" s="18" t="s">
        <v>91</v>
      </c>
    </row>
    <row r="244" s="2" customFormat="1">
      <c r="A244" s="39"/>
      <c r="B244" s="40"/>
      <c r="C244" s="41"/>
      <c r="D244" s="251" t="s">
        <v>243</v>
      </c>
      <c r="E244" s="41"/>
      <c r="F244" s="252" t="s">
        <v>1120</v>
      </c>
      <c r="G244" s="41"/>
      <c r="H244" s="41"/>
      <c r="I244" s="243"/>
      <c r="J244" s="41"/>
      <c r="K244" s="41"/>
      <c r="L244" s="45"/>
      <c r="M244" s="244"/>
      <c r="N244" s="245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243</v>
      </c>
      <c r="AU244" s="18" t="s">
        <v>91</v>
      </c>
    </row>
    <row r="245" s="14" customFormat="1">
      <c r="A245" s="14"/>
      <c r="B245" s="263"/>
      <c r="C245" s="264"/>
      <c r="D245" s="241" t="s">
        <v>251</v>
      </c>
      <c r="E245" s="265" t="s">
        <v>1</v>
      </c>
      <c r="F245" s="266" t="s">
        <v>684</v>
      </c>
      <c r="G245" s="264"/>
      <c r="H245" s="267">
        <v>45</v>
      </c>
      <c r="I245" s="268"/>
      <c r="J245" s="264"/>
      <c r="K245" s="264"/>
      <c r="L245" s="269"/>
      <c r="M245" s="270"/>
      <c r="N245" s="271"/>
      <c r="O245" s="271"/>
      <c r="P245" s="271"/>
      <c r="Q245" s="271"/>
      <c r="R245" s="271"/>
      <c r="S245" s="271"/>
      <c r="T245" s="27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3" t="s">
        <v>251</v>
      </c>
      <c r="AU245" s="273" t="s">
        <v>91</v>
      </c>
      <c r="AV245" s="14" t="s">
        <v>91</v>
      </c>
      <c r="AW245" s="14" t="s">
        <v>37</v>
      </c>
      <c r="AX245" s="14" t="s">
        <v>89</v>
      </c>
      <c r="AY245" s="273" t="s">
        <v>150</v>
      </c>
    </row>
    <row r="246" s="2" customFormat="1" ht="24.15" customHeight="1">
      <c r="A246" s="39"/>
      <c r="B246" s="40"/>
      <c r="C246" s="228" t="s">
        <v>728</v>
      </c>
      <c r="D246" s="228" t="s">
        <v>153</v>
      </c>
      <c r="E246" s="229" t="s">
        <v>1121</v>
      </c>
      <c r="F246" s="230" t="s">
        <v>1122</v>
      </c>
      <c r="G246" s="231" t="s">
        <v>393</v>
      </c>
      <c r="H246" s="232">
        <v>24</v>
      </c>
      <c r="I246" s="233"/>
      <c r="J246" s="234">
        <f>ROUND(I246*H246,2)</f>
        <v>0</v>
      </c>
      <c r="K246" s="230" t="s">
        <v>240</v>
      </c>
      <c r="L246" s="45"/>
      <c r="M246" s="235" t="s">
        <v>1</v>
      </c>
      <c r="N246" s="236" t="s">
        <v>47</v>
      </c>
      <c r="O246" s="92"/>
      <c r="P246" s="237">
        <f>O246*H246</f>
        <v>0</v>
      </c>
      <c r="Q246" s="237">
        <v>0</v>
      </c>
      <c r="R246" s="237">
        <f>Q246*H246</f>
        <v>0</v>
      </c>
      <c r="S246" s="237">
        <v>0.00044999999999999999</v>
      </c>
      <c r="T246" s="238">
        <f>S246*H246</f>
        <v>0.010800000000000001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9" t="s">
        <v>334</v>
      </c>
      <c r="AT246" s="239" t="s">
        <v>153</v>
      </c>
      <c r="AU246" s="239" t="s">
        <v>91</v>
      </c>
      <c r="AY246" s="18" t="s">
        <v>150</v>
      </c>
      <c r="BE246" s="240">
        <f>IF(N246="základní",J246,0)</f>
        <v>0</v>
      </c>
      <c r="BF246" s="240">
        <f>IF(N246="snížená",J246,0)</f>
        <v>0</v>
      </c>
      <c r="BG246" s="240">
        <f>IF(N246="zákl. přenesená",J246,0)</f>
        <v>0</v>
      </c>
      <c r="BH246" s="240">
        <f>IF(N246="sníž. přenesená",J246,0)</f>
        <v>0</v>
      </c>
      <c r="BI246" s="240">
        <f>IF(N246="nulová",J246,0)</f>
        <v>0</v>
      </c>
      <c r="BJ246" s="18" t="s">
        <v>89</v>
      </c>
      <c r="BK246" s="240">
        <f>ROUND(I246*H246,2)</f>
        <v>0</v>
      </c>
      <c r="BL246" s="18" t="s">
        <v>334</v>
      </c>
      <c r="BM246" s="239" t="s">
        <v>1123</v>
      </c>
    </row>
    <row r="247" s="2" customFormat="1">
      <c r="A247" s="39"/>
      <c r="B247" s="40"/>
      <c r="C247" s="41"/>
      <c r="D247" s="241" t="s">
        <v>158</v>
      </c>
      <c r="E247" s="41"/>
      <c r="F247" s="242" t="s">
        <v>1124</v>
      </c>
      <c r="G247" s="41"/>
      <c r="H247" s="41"/>
      <c r="I247" s="243"/>
      <c r="J247" s="41"/>
      <c r="K247" s="41"/>
      <c r="L247" s="45"/>
      <c r="M247" s="244"/>
      <c r="N247" s="245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158</v>
      </c>
      <c r="AU247" s="18" t="s">
        <v>91</v>
      </c>
    </row>
    <row r="248" s="2" customFormat="1">
      <c r="A248" s="39"/>
      <c r="B248" s="40"/>
      <c r="C248" s="41"/>
      <c r="D248" s="251" t="s">
        <v>243</v>
      </c>
      <c r="E248" s="41"/>
      <c r="F248" s="252" t="s">
        <v>1125</v>
      </c>
      <c r="G248" s="41"/>
      <c r="H248" s="41"/>
      <c r="I248" s="243"/>
      <c r="J248" s="41"/>
      <c r="K248" s="41"/>
      <c r="L248" s="45"/>
      <c r="M248" s="244"/>
      <c r="N248" s="245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243</v>
      </c>
      <c r="AU248" s="18" t="s">
        <v>91</v>
      </c>
    </row>
    <row r="249" s="2" customFormat="1" ht="24.15" customHeight="1">
      <c r="A249" s="39"/>
      <c r="B249" s="40"/>
      <c r="C249" s="228" t="s">
        <v>732</v>
      </c>
      <c r="D249" s="228" t="s">
        <v>153</v>
      </c>
      <c r="E249" s="229" t="s">
        <v>1126</v>
      </c>
      <c r="F249" s="230" t="s">
        <v>1127</v>
      </c>
      <c r="G249" s="231" t="s">
        <v>393</v>
      </c>
      <c r="H249" s="232">
        <v>31</v>
      </c>
      <c r="I249" s="233"/>
      <c r="J249" s="234">
        <f>ROUND(I249*H249,2)</f>
        <v>0</v>
      </c>
      <c r="K249" s="230" t="s">
        <v>240</v>
      </c>
      <c r="L249" s="45"/>
      <c r="M249" s="235" t="s">
        <v>1</v>
      </c>
      <c r="N249" s="236" t="s">
        <v>47</v>
      </c>
      <c r="O249" s="92"/>
      <c r="P249" s="237">
        <f>O249*H249</f>
        <v>0</v>
      </c>
      <c r="Q249" s="237">
        <v>0</v>
      </c>
      <c r="R249" s="237">
        <f>Q249*H249</f>
        <v>0</v>
      </c>
      <c r="S249" s="237">
        <v>0.00027999999999999998</v>
      </c>
      <c r="T249" s="238">
        <f>S249*H249</f>
        <v>0.0086799999999999985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9" t="s">
        <v>334</v>
      </c>
      <c r="AT249" s="239" t="s">
        <v>153</v>
      </c>
      <c r="AU249" s="239" t="s">
        <v>91</v>
      </c>
      <c r="AY249" s="18" t="s">
        <v>150</v>
      </c>
      <c r="BE249" s="240">
        <f>IF(N249="základní",J249,0)</f>
        <v>0</v>
      </c>
      <c r="BF249" s="240">
        <f>IF(N249="snížená",J249,0)</f>
        <v>0</v>
      </c>
      <c r="BG249" s="240">
        <f>IF(N249="zákl. přenesená",J249,0)</f>
        <v>0</v>
      </c>
      <c r="BH249" s="240">
        <f>IF(N249="sníž. přenesená",J249,0)</f>
        <v>0</v>
      </c>
      <c r="BI249" s="240">
        <f>IF(N249="nulová",J249,0)</f>
        <v>0</v>
      </c>
      <c r="BJ249" s="18" t="s">
        <v>89</v>
      </c>
      <c r="BK249" s="240">
        <f>ROUND(I249*H249,2)</f>
        <v>0</v>
      </c>
      <c r="BL249" s="18" t="s">
        <v>334</v>
      </c>
      <c r="BM249" s="239" t="s">
        <v>1128</v>
      </c>
    </row>
    <row r="250" s="2" customFormat="1">
      <c r="A250" s="39"/>
      <c r="B250" s="40"/>
      <c r="C250" s="41"/>
      <c r="D250" s="241" t="s">
        <v>158</v>
      </c>
      <c r="E250" s="41"/>
      <c r="F250" s="242" t="s">
        <v>1129</v>
      </c>
      <c r="G250" s="41"/>
      <c r="H250" s="41"/>
      <c r="I250" s="243"/>
      <c r="J250" s="41"/>
      <c r="K250" s="41"/>
      <c r="L250" s="45"/>
      <c r="M250" s="244"/>
      <c r="N250" s="245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158</v>
      </c>
      <c r="AU250" s="18" t="s">
        <v>91</v>
      </c>
    </row>
    <row r="251" s="2" customFormat="1">
      <c r="A251" s="39"/>
      <c r="B251" s="40"/>
      <c r="C251" s="41"/>
      <c r="D251" s="251" t="s">
        <v>243</v>
      </c>
      <c r="E251" s="41"/>
      <c r="F251" s="252" t="s">
        <v>1130</v>
      </c>
      <c r="G251" s="41"/>
      <c r="H251" s="41"/>
      <c r="I251" s="243"/>
      <c r="J251" s="41"/>
      <c r="K251" s="41"/>
      <c r="L251" s="45"/>
      <c r="M251" s="244"/>
      <c r="N251" s="245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243</v>
      </c>
      <c r="AU251" s="18" t="s">
        <v>91</v>
      </c>
    </row>
    <row r="252" s="14" customFormat="1">
      <c r="A252" s="14"/>
      <c r="B252" s="263"/>
      <c r="C252" s="264"/>
      <c r="D252" s="241" t="s">
        <v>251</v>
      </c>
      <c r="E252" s="265" t="s">
        <v>1</v>
      </c>
      <c r="F252" s="266" t="s">
        <v>1131</v>
      </c>
      <c r="G252" s="264"/>
      <c r="H252" s="267">
        <v>31</v>
      </c>
      <c r="I252" s="268"/>
      <c r="J252" s="264"/>
      <c r="K252" s="264"/>
      <c r="L252" s="269"/>
      <c r="M252" s="270"/>
      <c r="N252" s="271"/>
      <c r="O252" s="271"/>
      <c r="P252" s="271"/>
      <c r="Q252" s="271"/>
      <c r="R252" s="271"/>
      <c r="S252" s="271"/>
      <c r="T252" s="27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3" t="s">
        <v>251</v>
      </c>
      <c r="AU252" s="273" t="s">
        <v>91</v>
      </c>
      <c r="AV252" s="14" t="s">
        <v>91</v>
      </c>
      <c r="AW252" s="14" t="s">
        <v>37</v>
      </c>
      <c r="AX252" s="14" t="s">
        <v>89</v>
      </c>
      <c r="AY252" s="273" t="s">
        <v>150</v>
      </c>
    </row>
    <row r="253" s="2" customFormat="1" ht="24.15" customHeight="1">
      <c r="A253" s="39"/>
      <c r="B253" s="40"/>
      <c r="C253" s="228" t="s">
        <v>739</v>
      </c>
      <c r="D253" s="228" t="s">
        <v>153</v>
      </c>
      <c r="E253" s="229" t="s">
        <v>1132</v>
      </c>
      <c r="F253" s="230" t="s">
        <v>1133</v>
      </c>
      <c r="G253" s="231" t="s">
        <v>393</v>
      </c>
      <c r="H253" s="232">
        <v>55</v>
      </c>
      <c r="I253" s="233"/>
      <c r="J253" s="234">
        <f>ROUND(I253*H253,2)</f>
        <v>0</v>
      </c>
      <c r="K253" s="230" t="s">
        <v>240</v>
      </c>
      <c r="L253" s="45"/>
      <c r="M253" s="235" t="s">
        <v>1</v>
      </c>
      <c r="N253" s="236" t="s">
        <v>47</v>
      </c>
      <c r="O253" s="92"/>
      <c r="P253" s="237">
        <f>O253*H253</f>
        <v>0</v>
      </c>
      <c r="Q253" s="237">
        <v>0</v>
      </c>
      <c r="R253" s="237">
        <f>Q253*H253</f>
        <v>0</v>
      </c>
      <c r="S253" s="237">
        <v>0.00021000000000000001</v>
      </c>
      <c r="T253" s="238">
        <f>S253*H253</f>
        <v>0.011550000000000001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9" t="s">
        <v>334</v>
      </c>
      <c r="AT253" s="239" t="s">
        <v>153</v>
      </c>
      <c r="AU253" s="239" t="s">
        <v>91</v>
      </c>
      <c r="AY253" s="18" t="s">
        <v>150</v>
      </c>
      <c r="BE253" s="240">
        <f>IF(N253="základní",J253,0)</f>
        <v>0</v>
      </c>
      <c r="BF253" s="240">
        <f>IF(N253="snížená",J253,0)</f>
        <v>0</v>
      </c>
      <c r="BG253" s="240">
        <f>IF(N253="zákl. přenesená",J253,0)</f>
        <v>0</v>
      </c>
      <c r="BH253" s="240">
        <f>IF(N253="sníž. přenesená",J253,0)</f>
        <v>0</v>
      </c>
      <c r="BI253" s="240">
        <f>IF(N253="nulová",J253,0)</f>
        <v>0</v>
      </c>
      <c r="BJ253" s="18" t="s">
        <v>89</v>
      </c>
      <c r="BK253" s="240">
        <f>ROUND(I253*H253,2)</f>
        <v>0</v>
      </c>
      <c r="BL253" s="18" t="s">
        <v>334</v>
      </c>
      <c r="BM253" s="239" t="s">
        <v>1134</v>
      </c>
    </row>
    <row r="254" s="2" customFormat="1">
      <c r="A254" s="39"/>
      <c r="B254" s="40"/>
      <c r="C254" s="41"/>
      <c r="D254" s="241" t="s">
        <v>158</v>
      </c>
      <c r="E254" s="41"/>
      <c r="F254" s="242" t="s">
        <v>1135</v>
      </c>
      <c r="G254" s="41"/>
      <c r="H254" s="41"/>
      <c r="I254" s="243"/>
      <c r="J254" s="41"/>
      <c r="K254" s="41"/>
      <c r="L254" s="45"/>
      <c r="M254" s="244"/>
      <c r="N254" s="245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158</v>
      </c>
      <c r="AU254" s="18" t="s">
        <v>91</v>
      </c>
    </row>
    <row r="255" s="2" customFormat="1">
      <c r="A255" s="39"/>
      <c r="B255" s="40"/>
      <c r="C255" s="41"/>
      <c r="D255" s="251" t="s">
        <v>243</v>
      </c>
      <c r="E255" s="41"/>
      <c r="F255" s="252" t="s">
        <v>1136</v>
      </c>
      <c r="G255" s="41"/>
      <c r="H255" s="41"/>
      <c r="I255" s="243"/>
      <c r="J255" s="41"/>
      <c r="K255" s="41"/>
      <c r="L255" s="45"/>
      <c r="M255" s="244"/>
      <c r="N255" s="245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243</v>
      </c>
      <c r="AU255" s="18" t="s">
        <v>91</v>
      </c>
    </row>
    <row r="256" s="14" customFormat="1">
      <c r="A256" s="14"/>
      <c r="B256" s="263"/>
      <c r="C256" s="264"/>
      <c r="D256" s="241" t="s">
        <v>251</v>
      </c>
      <c r="E256" s="265" t="s">
        <v>1</v>
      </c>
      <c r="F256" s="266" t="s">
        <v>1137</v>
      </c>
      <c r="G256" s="264"/>
      <c r="H256" s="267">
        <v>55</v>
      </c>
      <c r="I256" s="268"/>
      <c r="J256" s="264"/>
      <c r="K256" s="264"/>
      <c r="L256" s="269"/>
      <c r="M256" s="270"/>
      <c r="N256" s="271"/>
      <c r="O256" s="271"/>
      <c r="P256" s="271"/>
      <c r="Q256" s="271"/>
      <c r="R256" s="271"/>
      <c r="S256" s="271"/>
      <c r="T256" s="27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3" t="s">
        <v>251</v>
      </c>
      <c r="AU256" s="273" t="s">
        <v>91</v>
      </c>
      <c r="AV256" s="14" t="s">
        <v>91</v>
      </c>
      <c r="AW256" s="14" t="s">
        <v>37</v>
      </c>
      <c r="AX256" s="14" t="s">
        <v>89</v>
      </c>
      <c r="AY256" s="273" t="s">
        <v>150</v>
      </c>
    </row>
    <row r="257" s="2" customFormat="1" ht="16.5" customHeight="1">
      <c r="A257" s="39"/>
      <c r="B257" s="40"/>
      <c r="C257" s="228" t="s">
        <v>743</v>
      </c>
      <c r="D257" s="228" t="s">
        <v>153</v>
      </c>
      <c r="E257" s="229" t="s">
        <v>1138</v>
      </c>
      <c r="F257" s="230" t="s">
        <v>1139</v>
      </c>
      <c r="G257" s="231" t="s">
        <v>393</v>
      </c>
      <c r="H257" s="232">
        <v>5</v>
      </c>
      <c r="I257" s="233"/>
      <c r="J257" s="234">
        <f>ROUND(I257*H257,2)</f>
        <v>0</v>
      </c>
      <c r="K257" s="230" t="s">
        <v>1</v>
      </c>
      <c r="L257" s="45"/>
      <c r="M257" s="235" t="s">
        <v>1</v>
      </c>
      <c r="N257" s="236" t="s">
        <v>47</v>
      </c>
      <c r="O257" s="92"/>
      <c r="P257" s="237">
        <f>O257*H257</f>
        <v>0</v>
      </c>
      <c r="Q257" s="237">
        <v>0</v>
      </c>
      <c r="R257" s="237">
        <f>Q257*H257</f>
        <v>0</v>
      </c>
      <c r="S257" s="237">
        <v>0.0022100000000000002</v>
      </c>
      <c r="T257" s="238">
        <f>S257*H257</f>
        <v>0.011050000000000001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9" t="s">
        <v>334</v>
      </c>
      <c r="AT257" s="239" t="s">
        <v>153</v>
      </c>
      <c r="AU257" s="239" t="s">
        <v>91</v>
      </c>
      <c r="AY257" s="18" t="s">
        <v>150</v>
      </c>
      <c r="BE257" s="240">
        <f>IF(N257="základní",J257,0)</f>
        <v>0</v>
      </c>
      <c r="BF257" s="240">
        <f>IF(N257="snížená",J257,0)</f>
        <v>0</v>
      </c>
      <c r="BG257" s="240">
        <f>IF(N257="zákl. přenesená",J257,0)</f>
        <v>0</v>
      </c>
      <c r="BH257" s="240">
        <f>IF(N257="sníž. přenesená",J257,0)</f>
        <v>0</v>
      </c>
      <c r="BI257" s="240">
        <f>IF(N257="nulová",J257,0)</f>
        <v>0</v>
      </c>
      <c r="BJ257" s="18" t="s">
        <v>89</v>
      </c>
      <c r="BK257" s="240">
        <f>ROUND(I257*H257,2)</f>
        <v>0</v>
      </c>
      <c r="BL257" s="18" t="s">
        <v>334</v>
      </c>
      <c r="BM257" s="239" t="s">
        <v>1140</v>
      </c>
    </row>
    <row r="258" s="2" customFormat="1">
      <c r="A258" s="39"/>
      <c r="B258" s="40"/>
      <c r="C258" s="41"/>
      <c r="D258" s="241" t="s">
        <v>158</v>
      </c>
      <c r="E258" s="41"/>
      <c r="F258" s="242" t="s">
        <v>1141</v>
      </c>
      <c r="G258" s="41"/>
      <c r="H258" s="41"/>
      <c r="I258" s="243"/>
      <c r="J258" s="41"/>
      <c r="K258" s="41"/>
      <c r="L258" s="45"/>
      <c r="M258" s="244"/>
      <c r="N258" s="245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158</v>
      </c>
      <c r="AU258" s="18" t="s">
        <v>91</v>
      </c>
    </row>
    <row r="259" s="14" customFormat="1">
      <c r="A259" s="14"/>
      <c r="B259" s="263"/>
      <c r="C259" s="264"/>
      <c r="D259" s="241" t="s">
        <v>251</v>
      </c>
      <c r="E259" s="265" t="s">
        <v>1</v>
      </c>
      <c r="F259" s="266" t="s">
        <v>172</v>
      </c>
      <c r="G259" s="264"/>
      <c r="H259" s="267">
        <v>5</v>
      </c>
      <c r="I259" s="268"/>
      <c r="J259" s="264"/>
      <c r="K259" s="264"/>
      <c r="L259" s="269"/>
      <c r="M259" s="310"/>
      <c r="N259" s="311"/>
      <c r="O259" s="311"/>
      <c r="P259" s="311"/>
      <c r="Q259" s="311"/>
      <c r="R259" s="311"/>
      <c r="S259" s="311"/>
      <c r="T259" s="31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3" t="s">
        <v>251</v>
      </c>
      <c r="AU259" s="273" t="s">
        <v>91</v>
      </c>
      <c r="AV259" s="14" t="s">
        <v>91</v>
      </c>
      <c r="AW259" s="14" t="s">
        <v>37</v>
      </c>
      <c r="AX259" s="14" t="s">
        <v>89</v>
      </c>
      <c r="AY259" s="273" t="s">
        <v>150</v>
      </c>
    </row>
    <row r="260" s="2" customFormat="1" ht="6.96" customHeight="1">
      <c r="A260" s="39"/>
      <c r="B260" s="67"/>
      <c r="C260" s="68"/>
      <c r="D260" s="68"/>
      <c r="E260" s="68"/>
      <c r="F260" s="68"/>
      <c r="G260" s="68"/>
      <c r="H260" s="68"/>
      <c r="I260" s="68"/>
      <c r="J260" s="68"/>
      <c r="K260" s="68"/>
      <c r="L260" s="45"/>
      <c r="M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</row>
  </sheetData>
  <sheetProtection sheet="1" autoFilter="0" formatColumns="0" formatRows="0" objects="1" scenarios="1" spinCount="100000" saltValue="pxrjVmJu9UzRmvQTMsBFLDC5+OcKVKRuN0ElBQ5d4O7WMKuoyxzSWn1rfcPRkRFUub4zNkdD33Zm75lc/LjHGg==" hashValue="Ehd0h7kLyA8+Et7BM+NvtTmykHnBrC5q9hFkKaQkLKxCwK6WLo7lfEn2pP7jok+o8Dj0uIF/IMZytOS3VZVupg==" algorithmName="SHA-512" password="CC35"/>
  <autoFilter ref="C127:K25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4:H114"/>
    <mergeCell ref="E118:H118"/>
    <mergeCell ref="E116:H116"/>
    <mergeCell ref="E120:H120"/>
    <mergeCell ref="L2:V2"/>
  </mergeCells>
  <hyperlinks>
    <hyperlink ref="F133" r:id="rId1" display="https://podminky.urs.cz/item/CS_URS_2024_01/741420001"/>
    <hyperlink ref="F141" r:id="rId2" display="https://podminky.urs.cz/item/CS_URS_2024_01/741420022"/>
    <hyperlink ref="F153" r:id="rId3" display="https://podminky.urs.cz/item/CS_URS_2024_01/741420041"/>
    <hyperlink ref="F158" r:id="rId4" display="https://podminky.urs.cz/item/CS_URS_2024_01/741420054"/>
    <hyperlink ref="F165" r:id="rId5" display="https://podminky.urs.cz/item/CS_URS_2024_01/998741114"/>
    <hyperlink ref="F173" r:id="rId6" display="https://podminky.urs.cz/item/CS_URS_2024_01/741430012"/>
    <hyperlink ref="F179" r:id="rId7" display="https://podminky.urs.cz/item/CS_URS_2024_01/741810002"/>
    <hyperlink ref="F182" r:id="rId8" display="https://podminky.urs.cz/item/CS_URS_2024_01/741820001"/>
    <hyperlink ref="F188" r:id="rId9" display="https://podminky.urs.cz/item/CS_URS_2024_01/741110141"/>
    <hyperlink ref="F194" r:id="rId10" display="https://podminky.urs.cz/item/CS_URS_2024_01/741120001"/>
    <hyperlink ref="F199" r:id="rId11" display="https://podminky.urs.cz/item/CS_URS_2024_01/741430011"/>
    <hyperlink ref="F205" r:id="rId12" display="https://podminky.urs.cz/item/CS_URS_2024_01/741420002"/>
    <hyperlink ref="F234" r:id="rId13" display="https://podminky.urs.cz/item/CS_URS_2024_01/741421811"/>
    <hyperlink ref="F237" r:id="rId14" display="https://podminky.urs.cz/item/CS_URS_2024_01/741421821"/>
    <hyperlink ref="F244" r:id="rId15" display="https://podminky.urs.cz/item/CS_URS_2024_01/741421843"/>
    <hyperlink ref="F248" r:id="rId16" display="https://podminky.urs.cz/item/CS_URS_2024_01/741421845"/>
    <hyperlink ref="F251" r:id="rId17" display="https://podminky.urs.cz/item/CS_URS_2024_01/741421855"/>
    <hyperlink ref="F255" r:id="rId18" display="https://podminky.urs.cz/item/CS_URS_2024_01/74142186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91</v>
      </c>
    </row>
    <row r="4" s="1" customFormat="1" ht="24.96" customHeight="1">
      <c r="B4" s="21"/>
      <c r="D4" s="150" t="s">
        <v>122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Nemocnice Jihlava - oprava střešního pláště interního pavilonu</v>
      </c>
      <c r="F7" s="152"/>
      <c r="G7" s="152"/>
      <c r="H7" s="152"/>
      <c r="L7" s="21"/>
    </row>
    <row r="8">
      <c r="B8" s="21"/>
      <c r="D8" s="152" t="s">
        <v>123</v>
      </c>
      <c r="L8" s="21"/>
    </row>
    <row r="9" s="1" customFormat="1" ht="16.5" customHeight="1">
      <c r="B9" s="21"/>
      <c r="E9" s="153" t="s">
        <v>216</v>
      </c>
      <c r="F9" s="1"/>
      <c r="G9" s="1"/>
      <c r="H9" s="1"/>
      <c r="L9" s="21"/>
    </row>
    <row r="10" s="1" customFormat="1" ht="12" customHeight="1">
      <c r="B10" s="21"/>
      <c r="D10" s="152" t="s">
        <v>125</v>
      </c>
      <c r="L10" s="21"/>
    </row>
    <row r="11" s="2" customFormat="1" ht="16.5" customHeight="1">
      <c r="A11" s="39"/>
      <c r="B11" s="45"/>
      <c r="C11" s="39"/>
      <c r="D11" s="39"/>
      <c r="E11" s="164" t="s">
        <v>1142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218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1143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19</v>
      </c>
      <c r="G15" s="39"/>
      <c r="H15" s="39"/>
      <c r="I15" s="152" t="s">
        <v>20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21</v>
      </c>
      <c r="E16" s="39"/>
      <c r="F16" s="142" t="s">
        <v>22</v>
      </c>
      <c r="G16" s="39"/>
      <c r="H16" s="39"/>
      <c r="I16" s="152" t="s">
        <v>23</v>
      </c>
      <c r="J16" s="155" t="str">
        <f>'Rekapitulace stavby'!AN8</f>
        <v>4. 7. 2024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25</v>
      </c>
      <c r="E18" s="39"/>
      <c r="F18" s="39"/>
      <c r="G18" s="39"/>
      <c r="H18" s="39"/>
      <c r="I18" s="152" t="s">
        <v>26</v>
      </c>
      <c r="J18" s="142" t="s">
        <v>27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28</v>
      </c>
      <c r="F19" s="39"/>
      <c r="G19" s="39"/>
      <c r="H19" s="39"/>
      <c r="I19" s="152" t="s">
        <v>29</v>
      </c>
      <c r="J19" s="142" t="s">
        <v>30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31</v>
      </c>
      <c r="E21" s="39"/>
      <c r="F21" s="39"/>
      <c r="G21" s="39"/>
      <c r="H21" s="39"/>
      <c r="I21" s="152" t="s">
        <v>26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29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33</v>
      </c>
      <c r="E24" s="39"/>
      <c r="F24" s="39"/>
      <c r="G24" s="39"/>
      <c r="H24" s="39"/>
      <c r="I24" s="152" t="s">
        <v>26</v>
      </c>
      <c r="J24" s="142" t="s">
        <v>34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35</v>
      </c>
      <c r="F25" s="39"/>
      <c r="G25" s="39"/>
      <c r="H25" s="39"/>
      <c r="I25" s="152" t="s">
        <v>29</v>
      </c>
      <c r="J25" s="142" t="s">
        <v>36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38</v>
      </c>
      <c r="E27" s="39"/>
      <c r="F27" s="39"/>
      <c r="G27" s="39"/>
      <c r="H27" s="39"/>
      <c r="I27" s="152" t="s">
        <v>26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29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40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226.5" customHeight="1">
      <c r="A31" s="156"/>
      <c r="B31" s="157"/>
      <c r="C31" s="156"/>
      <c r="D31" s="156"/>
      <c r="E31" s="158" t="s">
        <v>220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42</v>
      </c>
      <c r="E34" s="39"/>
      <c r="F34" s="39"/>
      <c r="G34" s="39"/>
      <c r="H34" s="39"/>
      <c r="I34" s="39"/>
      <c r="J34" s="162">
        <f>ROUND(J135,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44</v>
      </c>
      <c r="G36" s="39"/>
      <c r="H36" s="39"/>
      <c r="I36" s="163" t="s">
        <v>43</v>
      </c>
      <c r="J36" s="163" t="s">
        <v>45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46</v>
      </c>
      <c r="E37" s="152" t="s">
        <v>47</v>
      </c>
      <c r="F37" s="165">
        <f>ROUND((SUM(BE135:BE256)),  2)</f>
        <v>0</v>
      </c>
      <c r="G37" s="39"/>
      <c r="H37" s="39"/>
      <c r="I37" s="166">
        <v>0.20999999999999999</v>
      </c>
      <c r="J37" s="165">
        <f>ROUND(((SUM(BE135:BE256))*I37),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48</v>
      </c>
      <c r="F38" s="165">
        <f>ROUND((SUM(BF135:BF256)),  2)</f>
        <v>0</v>
      </c>
      <c r="G38" s="39"/>
      <c r="H38" s="39"/>
      <c r="I38" s="166">
        <v>0.12</v>
      </c>
      <c r="J38" s="165">
        <f>ROUND(((SUM(BF135:BF256))*I38),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49</v>
      </c>
      <c r="F39" s="165">
        <f>ROUND((SUM(BG135:BG256)),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50</v>
      </c>
      <c r="F40" s="165">
        <f>ROUND((SUM(BH135:BH256)),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51</v>
      </c>
      <c r="F41" s="165">
        <f>ROUND((SUM(BI135:BI256)),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52</v>
      </c>
      <c r="E43" s="169"/>
      <c r="F43" s="169"/>
      <c r="G43" s="170" t="s">
        <v>53</v>
      </c>
      <c r="H43" s="171" t="s">
        <v>54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55</v>
      </c>
      <c r="E50" s="175"/>
      <c r="F50" s="175"/>
      <c r="G50" s="174" t="s">
        <v>56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57</v>
      </c>
      <c r="E61" s="177"/>
      <c r="F61" s="178" t="s">
        <v>58</v>
      </c>
      <c r="G61" s="176" t="s">
        <v>57</v>
      </c>
      <c r="H61" s="177"/>
      <c r="I61" s="177"/>
      <c r="J61" s="179" t="s">
        <v>58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59</v>
      </c>
      <c r="E65" s="180"/>
      <c r="F65" s="180"/>
      <c r="G65" s="174" t="s">
        <v>60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57</v>
      </c>
      <c r="E76" s="177"/>
      <c r="F76" s="178" t="s">
        <v>58</v>
      </c>
      <c r="G76" s="176" t="s">
        <v>57</v>
      </c>
      <c r="H76" s="177"/>
      <c r="I76" s="177"/>
      <c r="J76" s="179" t="s">
        <v>58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Nemocnice Jihlava - oprava střešního pláště interního pavilonu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216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125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250" t="s">
        <v>1142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218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02-00 - Bourací práce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21</v>
      </c>
      <c r="D93" s="41"/>
      <c r="E93" s="41"/>
      <c r="F93" s="28" t="str">
        <f>F16</f>
        <v>město Jihlava, areál Nemocnice Jihlava</v>
      </c>
      <c r="G93" s="41"/>
      <c r="H93" s="41"/>
      <c r="I93" s="33" t="s">
        <v>23</v>
      </c>
      <c r="J93" s="80" t="str">
        <f>IF(J16="","",J16)</f>
        <v>4. 7. 2024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25.65" customHeight="1">
      <c r="A95" s="39"/>
      <c r="B95" s="40"/>
      <c r="C95" s="33" t="s">
        <v>25</v>
      </c>
      <c r="D95" s="41"/>
      <c r="E95" s="41"/>
      <c r="F95" s="28" t="str">
        <f>E19</f>
        <v>Kraj Vysočina</v>
      </c>
      <c r="G95" s="41"/>
      <c r="H95" s="41"/>
      <c r="I95" s="33" t="s">
        <v>33</v>
      </c>
      <c r="J95" s="37" t="str">
        <f>E25</f>
        <v>PROJEKT CENTRUM NOVA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31</v>
      </c>
      <c r="D96" s="41"/>
      <c r="E96" s="41"/>
      <c r="F96" s="28" t="str">
        <f>IF(E22="","",E22)</f>
        <v>Vyplň údaj</v>
      </c>
      <c r="G96" s="41"/>
      <c r="H96" s="41"/>
      <c r="I96" s="33" t="s">
        <v>38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128</v>
      </c>
      <c r="D98" s="187"/>
      <c r="E98" s="187"/>
      <c r="F98" s="187"/>
      <c r="G98" s="187"/>
      <c r="H98" s="187"/>
      <c r="I98" s="187"/>
      <c r="J98" s="188" t="s">
        <v>129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130</v>
      </c>
      <c r="D100" s="41"/>
      <c r="E100" s="41"/>
      <c r="F100" s="41"/>
      <c r="G100" s="41"/>
      <c r="H100" s="41"/>
      <c r="I100" s="41"/>
      <c r="J100" s="111">
        <f>J135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131</v>
      </c>
    </row>
    <row r="101" s="9" customFormat="1" ht="24.96" customHeight="1">
      <c r="A101" s="9"/>
      <c r="B101" s="190"/>
      <c r="C101" s="191"/>
      <c r="D101" s="192" t="s">
        <v>221</v>
      </c>
      <c r="E101" s="193"/>
      <c r="F101" s="193"/>
      <c r="G101" s="193"/>
      <c r="H101" s="193"/>
      <c r="I101" s="193"/>
      <c r="J101" s="194">
        <f>J136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6"/>
      <c r="C102" s="134"/>
      <c r="D102" s="197" t="s">
        <v>223</v>
      </c>
      <c r="E102" s="198"/>
      <c r="F102" s="198"/>
      <c r="G102" s="198"/>
      <c r="H102" s="198"/>
      <c r="I102" s="198"/>
      <c r="J102" s="199">
        <f>J137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224</v>
      </c>
      <c r="E103" s="198"/>
      <c r="F103" s="198"/>
      <c r="G103" s="198"/>
      <c r="H103" s="198"/>
      <c r="I103" s="198"/>
      <c r="J103" s="199">
        <f>J152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4"/>
      <c r="D104" s="197" t="s">
        <v>225</v>
      </c>
      <c r="E104" s="198"/>
      <c r="F104" s="198"/>
      <c r="G104" s="198"/>
      <c r="H104" s="198"/>
      <c r="I104" s="198"/>
      <c r="J104" s="199">
        <f>J178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0"/>
      <c r="C105" s="191"/>
      <c r="D105" s="192" t="s">
        <v>226</v>
      </c>
      <c r="E105" s="193"/>
      <c r="F105" s="193"/>
      <c r="G105" s="193"/>
      <c r="H105" s="193"/>
      <c r="I105" s="193"/>
      <c r="J105" s="194">
        <f>J180</f>
        <v>0</v>
      </c>
      <c r="K105" s="191"/>
      <c r="L105" s="19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6"/>
      <c r="C106" s="134"/>
      <c r="D106" s="197" t="s">
        <v>227</v>
      </c>
      <c r="E106" s="198"/>
      <c r="F106" s="198"/>
      <c r="G106" s="198"/>
      <c r="H106" s="198"/>
      <c r="I106" s="198"/>
      <c r="J106" s="199">
        <f>J181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34"/>
      <c r="D107" s="197" t="s">
        <v>228</v>
      </c>
      <c r="E107" s="198"/>
      <c r="F107" s="198"/>
      <c r="G107" s="198"/>
      <c r="H107" s="198"/>
      <c r="I107" s="198"/>
      <c r="J107" s="199">
        <f>J216</f>
        <v>0</v>
      </c>
      <c r="K107" s="134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34"/>
      <c r="D108" s="197" t="s">
        <v>229</v>
      </c>
      <c r="E108" s="198"/>
      <c r="F108" s="198"/>
      <c r="G108" s="198"/>
      <c r="H108" s="198"/>
      <c r="I108" s="198"/>
      <c r="J108" s="199">
        <f>J234</f>
        <v>0</v>
      </c>
      <c r="K108" s="134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34"/>
      <c r="D109" s="197" t="s">
        <v>231</v>
      </c>
      <c r="E109" s="198"/>
      <c r="F109" s="198"/>
      <c r="G109" s="198"/>
      <c r="H109" s="198"/>
      <c r="I109" s="198"/>
      <c r="J109" s="199">
        <f>J238</f>
        <v>0</v>
      </c>
      <c r="K109" s="134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34"/>
      <c r="D110" s="197" t="s">
        <v>232</v>
      </c>
      <c r="E110" s="198"/>
      <c r="F110" s="198"/>
      <c r="G110" s="198"/>
      <c r="H110" s="198"/>
      <c r="I110" s="198"/>
      <c r="J110" s="199">
        <f>J248</f>
        <v>0</v>
      </c>
      <c r="K110" s="134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34"/>
      <c r="D111" s="197" t="s">
        <v>233</v>
      </c>
      <c r="E111" s="198"/>
      <c r="F111" s="198"/>
      <c r="G111" s="198"/>
      <c r="H111" s="198"/>
      <c r="I111" s="198"/>
      <c r="J111" s="199">
        <f>J255</f>
        <v>0</v>
      </c>
      <c r="K111" s="134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134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85" t="str">
        <f>E7</f>
        <v>Nemocnice Jihlava - oprava střešního pláště interního pavilonu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" customFormat="1" ht="12" customHeight="1">
      <c r="B122" s="22"/>
      <c r="C122" s="33" t="s">
        <v>123</v>
      </c>
      <c r="D122" s="23"/>
      <c r="E122" s="23"/>
      <c r="F122" s="23"/>
      <c r="G122" s="23"/>
      <c r="H122" s="23"/>
      <c r="I122" s="23"/>
      <c r="J122" s="23"/>
      <c r="K122" s="23"/>
      <c r="L122" s="21"/>
    </row>
    <row r="123" s="1" customFormat="1" ht="16.5" customHeight="1">
      <c r="B123" s="22"/>
      <c r="C123" s="23"/>
      <c r="D123" s="23"/>
      <c r="E123" s="185" t="s">
        <v>216</v>
      </c>
      <c r="F123" s="23"/>
      <c r="G123" s="23"/>
      <c r="H123" s="23"/>
      <c r="I123" s="23"/>
      <c r="J123" s="23"/>
      <c r="K123" s="23"/>
      <c r="L123" s="21"/>
    </row>
    <row r="124" s="1" customFormat="1" ht="12" customHeight="1">
      <c r="B124" s="22"/>
      <c r="C124" s="33" t="s">
        <v>125</v>
      </c>
      <c r="D124" s="23"/>
      <c r="E124" s="23"/>
      <c r="F124" s="23"/>
      <c r="G124" s="23"/>
      <c r="H124" s="23"/>
      <c r="I124" s="23"/>
      <c r="J124" s="23"/>
      <c r="K124" s="23"/>
      <c r="L124" s="21"/>
    </row>
    <row r="125" s="2" customFormat="1" ht="16.5" customHeight="1">
      <c r="A125" s="39"/>
      <c r="B125" s="40"/>
      <c r="C125" s="41"/>
      <c r="D125" s="41"/>
      <c r="E125" s="250" t="s">
        <v>1142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218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E13</f>
        <v>02-00 - Bourací práce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21</v>
      </c>
      <c r="D129" s="41"/>
      <c r="E129" s="41"/>
      <c r="F129" s="28" t="str">
        <f>F16</f>
        <v>město Jihlava, areál Nemocnice Jihlava</v>
      </c>
      <c r="G129" s="41"/>
      <c r="H129" s="41"/>
      <c r="I129" s="33" t="s">
        <v>23</v>
      </c>
      <c r="J129" s="80" t="str">
        <f>IF(J16="","",J16)</f>
        <v>4. 7. 2024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5.65" customHeight="1">
      <c r="A131" s="39"/>
      <c r="B131" s="40"/>
      <c r="C131" s="33" t="s">
        <v>25</v>
      </c>
      <c r="D131" s="41"/>
      <c r="E131" s="41"/>
      <c r="F131" s="28" t="str">
        <f>E19</f>
        <v>Kraj Vysočina</v>
      </c>
      <c r="G131" s="41"/>
      <c r="H131" s="41"/>
      <c r="I131" s="33" t="s">
        <v>33</v>
      </c>
      <c r="J131" s="37" t="str">
        <f>E25</f>
        <v>PROJEKT CENTRUM NOVA s.r.o.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31</v>
      </c>
      <c r="D132" s="41"/>
      <c r="E132" s="41"/>
      <c r="F132" s="28" t="str">
        <f>IF(E22="","",E22)</f>
        <v>Vyplň údaj</v>
      </c>
      <c r="G132" s="41"/>
      <c r="H132" s="41"/>
      <c r="I132" s="33" t="s">
        <v>38</v>
      </c>
      <c r="J132" s="37" t="str">
        <f>E28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201"/>
      <c r="B134" s="202"/>
      <c r="C134" s="203" t="s">
        <v>135</v>
      </c>
      <c r="D134" s="204" t="s">
        <v>67</v>
      </c>
      <c r="E134" s="204" t="s">
        <v>63</v>
      </c>
      <c r="F134" s="204" t="s">
        <v>64</v>
      </c>
      <c r="G134" s="204" t="s">
        <v>136</v>
      </c>
      <c r="H134" s="204" t="s">
        <v>137</v>
      </c>
      <c r="I134" s="204" t="s">
        <v>138</v>
      </c>
      <c r="J134" s="204" t="s">
        <v>129</v>
      </c>
      <c r="K134" s="205" t="s">
        <v>139</v>
      </c>
      <c r="L134" s="206"/>
      <c r="M134" s="101" t="s">
        <v>1</v>
      </c>
      <c r="N134" s="102" t="s">
        <v>46</v>
      </c>
      <c r="O134" s="102" t="s">
        <v>140</v>
      </c>
      <c r="P134" s="102" t="s">
        <v>141</v>
      </c>
      <c r="Q134" s="102" t="s">
        <v>142</v>
      </c>
      <c r="R134" s="102" t="s">
        <v>143</v>
      </c>
      <c r="S134" s="102" t="s">
        <v>144</v>
      </c>
      <c r="T134" s="103" t="s">
        <v>145</v>
      </c>
      <c r="U134" s="201"/>
      <c r="V134" s="201"/>
      <c r="W134" s="201"/>
      <c r="X134" s="201"/>
      <c r="Y134" s="201"/>
      <c r="Z134" s="201"/>
      <c r="AA134" s="201"/>
      <c r="AB134" s="201"/>
      <c r="AC134" s="201"/>
      <c r="AD134" s="201"/>
      <c r="AE134" s="201"/>
    </row>
    <row r="135" s="2" customFormat="1" ht="22.8" customHeight="1">
      <c r="A135" s="39"/>
      <c r="B135" s="40"/>
      <c r="C135" s="108" t="s">
        <v>146</v>
      </c>
      <c r="D135" s="41"/>
      <c r="E135" s="41"/>
      <c r="F135" s="41"/>
      <c r="G135" s="41"/>
      <c r="H135" s="41"/>
      <c r="I135" s="41"/>
      <c r="J135" s="207">
        <f>BK135</f>
        <v>0</v>
      </c>
      <c r="K135" s="41"/>
      <c r="L135" s="45"/>
      <c r="M135" s="104"/>
      <c r="N135" s="208"/>
      <c r="O135" s="105"/>
      <c r="P135" s="209">
        <f>P136+P180</f>
        <v>0</v>
      </c>
      <c r="Q135" s="105"/>
      <c r="R135" s="209">
        <f>R136+R180</f>
        <v>0.095537399999999995</v>
      </c>
      <c r="S135" s="105"/>
      <c r="T135" s="210">
        <f>T136+T180</f>
        <v>136.54118260000001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81</v>
      </c>
      <c r="AU135" s="18" t="s">
        <v>131</v>
      </c>
      <c r="BK135" s="211">
        <f>BK136+BK180</f>
        <v>0</v>
      </c>
    </row>
    <row r="136" s="12" customFormat="1" ht="25.92" customHeight="1">
      <c r="A136" s="12"/>
      <c r="B136" s="212"/>
      <c r="C136" s="213"/>
      <c r="D136" s="214" t="s">
        <v>81</v>
      </c>
      <c r="E136" s="215" t="s">
        <v>234</v>
      </c>
      <c r="F136" s="215" t="s">
        <v>235</v>
      </c>
      <c r="G136" s="213"/>
      <c r="H136" s="213"/>
      <c r="I136" s="216"/>
      <c r="J136" s="217">
        <f>BK136</f>
        <v>0</v>
      </c>
      <c r="K136" s="213"/>
      <c r="L136" s="218"/>
      <c r="M136" s="219"/>
      <c r="N136" s="220"/>
      <c r="O136" s="220"/>
      <c r="P136" s="221">
        <f>P137+P152+P178</f>
        <v>0</v>
      </c>
      <c r="Q136" s="220"/>
      <c r="R136" s="221">
        <f>R137+R152+R178</f>
        <v>0.020727000000000002</v>
      </c>
      <c r="S136" s="220"/>
      <c r="T136" s="222">
        <f>T137+T152+T178</f>
        <v>118.51840000000001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89</v>
      </c>
      <c r="AT136" s="224" t="s">
        <v>81</v>
      </c>
      <c r="AU136" s="224" t="s">
        <v>82</v>
      </c>
      <c r="AY136" s="223" t="s">
        <v>150</v>
      </c>
      <c r="BK136" s="225">
        <f>BK137+BK152+BK178</f>
        <v>0</v>
      </c>
    </row>
    <row r="137" s="12" customFormat="1" ht="22.8" customHeight="1">
      <c r="A137" s="12"/>
      <c r="B137" s="212"/>
      <c r="C137" s="213"/>
      <c r="D137" s="214" t="s">
        <v>81</v>
      </c>
      <c r="E137" s="226" t="s">
        <v>192</v>
      </c>
      <c r="F137" s="226" t="s">
        <v>245</v>
      </c>
      <c r="G137" s="213"/>
      <c r="H137" s="213"/>
      <c r="I137" s="216"/>
      <c r="J137" s="227">
        <f>BK137</f>
        <v>0</v>
      </c>
      <c r="K137" s="213"/>
      <c r="L137" s="218"/>
      <c r="M137" s="219"/>
      <c r="N137" s="220"/>
      <c r="O137" s="220"/>
      <c r="P137" s="221">
        <f>SUM(P138:P151)</f>
        <v>0</v>
      </c>
      <c r="Q137" s="220"/>
      <c r="R137" s="221">
        <f>SUM(R138:R151)</f>
        <v>0.020727000000000002</v>
      </c>
      <c r="S137" s="220"/>
      <c r="T137" s="222">
        <f>SUM(T138:T151)</f>
        <v>118.51840000000001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3" t="s">
        <v>89</v>
      </c>
      <c r="AT137" s="224" t="s">
        <v>81</v>
      </c>
      <c r="AU137" s="224" t="s">
        <v>89</v>
      </c>
      <c r="AY137" s="223" t="s">
        <v>150</v>
      </c>
      <c r="BK137" s="225">
        <f>SUM(BK138:BK151)</f>
        <v>0</v>
      </c>
    </row>
    <row r="138" s="2" customFormat="1" ht="37.8" customHeight="1">
      <c r="A138" s="39"/>
      <c r="B138" s="40"/>
      <c r="C138" s="228" t="s">
        <v>89</v>
      </c>
      <c r="D138" s="228" t="s">
        <v>153</v>
      </c>
      <c r="E138" s="229" t="s">
        <v>256</v>
      </c>
      <c r="F138" s="230" t="s">
        <v>257</v>
      </c>
      <c r="G138" s="231" t="s">
        <v>239</v>
      </c>
      <c r="H138" s="232">
        <v>98.700000000000003</v>
      </c>
      <c r="I138" s="233"/>
      <c r="J138" s="234">
        <f>ROUND(I138*H138,2)</f>
        <v>0</v>
      </c>
      <c r="K138" s="230" t="s">
        <v>240</v>
      </c>
      <c r="L138" s="45"/>
      <c r="M138" s="235" t="s">
        <v>1</v>
      </c>
      <c r="N138" s="236" t="s">
        <v>47</v>
      </c>
      <c r="O138" s="92"/>
      <c r="P138" s="237">
        <f>O138*H138</f>
        <v>0</v>
      </c>
      <c r="Q138" s="237">
        <v>0.00021000000000000001</v>
      </c>
      <c r="R138" s="237">
        <f>Q138*H138</f>
        <v>0.020727000000000002</v>
      </c>
      <c r="S138" s="237">
        <v>0</v>
      </c>
      <c r="T138" s="23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9" t="s">
        <v>149</v>
      </c>
      <c r="AT138" s="239" t="s">
        <v>153</v>
      </c>
      <c r="AU138" s="239" t="s">
        <v>91</v>
      </c>
      <c r="AY138" s="18" t="s">
        <v>150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89</v>
      </c>
      <c r="BK138" s="240">
        <f>ROUND(I138*H138,2)</f>
        <v>0</v>
      </c>
      <c r="BL138" s="18" t="s">
        <v>149</v>
      </c>
      <c r="BM138" s="239" t="s">
        <v>1144</v>
      </c>
    </row>
    <row r="139" s="2" customFormat="1">
      <c r="A139" s="39"/>
      <c r="B139" s="40"/>
      <c r="C139" s="41"/>
      <c r="D139" s="241" t="s">
        <v>158</v>
      </c>
      <c r="E139" s="41"/>
      <c r="F139" s="242" t="s">
        <v>259</v>
      </c>
      <c r="G139" s="41"/>
      <c r="H139" s="41"/>
      <c r="I139" s="243"/>
      <c r="J139" s="41"/>
      <c r="K139" s="41"/>
      <c r="L139" s="45"/>
      <c r="M139" s="244"/>
      <c r="N139" s="245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158</v>
      </c>
      <c r="AU139" s="18" t="s">
        <v>91</v>
      </c>
    </row>
    <row r="140" s="2" customFormat="1">
      <c r="A140" s="39"/>
      <c r="B140" s="40"/>
      <c r="C140" s="41"/>
      <c r="D140" s="251" t="s">
        <v>243</v>
      </c>
      <c r="E140" s="41"/>
      <c r="F140" s="252" t="s">
        <v>260</v>
      </c>
      <c r="G140" s="41"/>
      <c r="H140" s="41"/>
      <c r="I140" s="243"/>
      <c r="J140" s="41"/>
      <c r="K140" s="41"/>
      <c r="L140" s="45"/>
      <c r="M140" s="244"/>
      <c r="N140" s="245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243</v>
      </c>
      <c r="AU140" s="18" t="s">
        <v>91</v>
      </c>
    </row>
    <row r="141" s="13" customFormat="1">
      <c r="A141" s="13"/>
      <c r="B141" s="253"/>
      <c r="C141" s="254"/>
      <c r="D141" s="241" t="s">
        <v>251</v>
      </c>
      <c r="E141" s="255" t="s">
        <v>1</v>
      </c>
      <c r="F141" s="256" t="s">
        <v>270</v>
      </c>
      <c r="G141" s="254"/>
      <c r="H141" s="255" t="s">
        <v>1</v>
      </c>
      <c r="I141" s="257"/>
      <c r="J141" s="254"/>
      <c r="K141" s="254"/>
      <c r="L141" s="258"/>
      <c r="M141" s="259"/>
      <c r="N141" s="260"/>
      <c r="O141" s="260"/>
      <c r="P141" s="260"/>
      <c r="Q141" s="260"/>
      <c r="R141" s="260"/>
      <c r="S141" s="260"/>
      <c r="T141" s="26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2" t="s">
        <v>251</v>
      </c>
      <c r="AU141" s="262" t="s">
        <v>91</v>
      </c>
      <c r="AV141" s="13" t="s">
        <v>89</v>
      </c>
      <c r="AW141" s="13" t="s">
        <v>37</v>
      </c>
      <c r="AX141" s="13" t="s">
        <v>82</v>
      </c>
      <c r="AY141" s="262" t="s">
        <v>150</v>
      </c>
    </row>
    <row r="142" s="14" customFormat="1">
      <c r="A142" s="14"/>
      <c r="B142" s="263"/>
      <c r="C142" s="264"/>
      <c r="D142" s="241" t="s">
        <v>251</v>
      </c>
      <c r="E142" s="265" t="s">
        <v>1</v>
      </c>
      <c r="F142" s="266" t="s">
        <v>1145</v>
      </c>
      <c r="G142" s="264"/>
      <c r="H142" s="267">
        <v>74.700000000000003</v>
      </c>
      <c r="I142" s="268"/>
      <c r="J142" s="264"/>
      <c r="K142" s="264"/>
      <c r="L142" s="269"/>
      <c r="M142" s="270"/>
      <c r="N142" s="271"/>
      <c r="O142" s="271"/>
      <c r="P142" s="271"/>
      <c r="Q142" s="271"/>
      <c r="R142" s="271"/>
      <c r="S142" s="271"/>
      <c r="T142" s="27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3" t="s">
        <v>251</v>
      </c>
      <c r="AU142" s="273" t="s">
        <v>91</v>
      </c>
      <c r="AV142" s="14" t="s">
        <v>91</v>
      </c>
      <c r="AW142" s="14" t="s">
        <v>37</v>
      </c>
      <c r="AX142" s="14" t="s">
        <v>82</v>
      </c>
      <c r="AY142" s="273" t="s">
        <v>150</v>
      </c>
    </row>
    <row r="143" s="14" customFormat="1">
      <c r="A143" s="14"/>
      <c r="B143" s="263"/>
      <c r="C143" s="264"/>
      <c r="D143" s="241" t="s">
        <v>251</v>
      </c>
      <c r="E143" s="265" t="s">
        <v>1</v>
      </c>
      <c r="F143" s="266" t="s">
        <v>1146</v>
      </c>
      <c r="G143" s="264"/>
      <c r="H143" s="267">
        <v>24</v>
      </c>
      <c r="I143" s="268"/>
      <c r="J143" s="264"/>
      <c r="K143" s="264"/>
      <c r="L143" s="269"/>
      <c r="M143" s="270"/>
      <c r="N143" s="271"/>
      <c r="O143" s="271"/>
      <c r="P143" s="271"/>
      <c r="Q143" s="271"/>
      <c r="R143" s="271"/>
      <c r="S143" s="271"/>
      <c r="T143" s="27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3" t="s">
        <v>251</v>
      </c>
      <c r="AU143" s="273" t="s">
        <v>91</v>
      </c>
      <c r="AV143" s="14" t="s">
        <v>91</v>
      </c>
      <c r="AW143" s="14" t="s">
        <v>37</v>
      </c>
      <c r="AX143" s="14" t="s">
        <v>82</v>
      </c>
      <c r="AY143" s="273" t="s">
        <v>150</v>
      </c>
    </row>
    <row r="144" s="15" customFormat="1">
      <c r="A144" s="15"/>
      <c r="B144" s="274"/>
      <c r="C144" s="275"/>
      <c r="D144" s="241" t="s">
        <v>251</v>
      </c>
      <c r="E144" s="276" t="s">
        <v>1</v>
      </c>
      <c r="F144" s="277" t="s">
        <v>255</v>
      </c>
      <c r="G144" s="275"/>
      <c r="H144" s="278">
        <v>98.700000000000003</v>
      </c>
      <c r="I144" s="279"/>
      <c r="J144" s="275"/>
      <c r="K144" s="275"/>
      <c r="L144" s="280"/>
      <c r="M144" s="281"/>
      <c r="N144" s="282"/>
      <c r="O144" s="282"/>
      <c r="P144" s="282"/>
      <c r="Q144" s="282"/>
      <c r="R144" s="282"/>
      <c r="S144" s="282"/>
      <c r="T144" s="28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4" t="s">
        <v>251</v>
      </c>
      <c r="AU144" s="284" t="s">
        <v>91</v>
      </c>
      <c r="AV144" s="15" t="s">
        <v>149</v>
      </c>
      <c r="AW144" s="15" t="s">
        <v>37</v>
      </c>
      <c r="AX144" s="15" t="s">
        <v>89</v>
      </c>
      <c r="AY144" s="284" t="s">
        <v>150</v>
      </c>
    </row>
    <row r="145" s="2" customFormat="1" ht="37.8" customHeight="1">
      <c r="A145" s="39"/>
      <c r="B145" s="40"/>
      <c r="C145" s="228" t="s">
        <v>91</v>
      </c>
      <c r="D145" s="228" t="s">
        <v>153</v>
      </c>
      <c r="E145" s="229" t="s">
        <v>275</v>
      </c>
      <c r="F145" s="230" t="s">
        <v>276</v>
      </c>
      <c r="G145" s="231" t="s">
        <v>266</v>
      </c>
      <c r="H145" s="232">
        <v>53.872</v>
      </c>
      <c r="I145" s="233"/>
      <c r="J145" s="234">
        <f>ROUND(I145*H145,2)</f>
        <v>0</v>
      </c>
      <c r="K145" s="230" t="s">
        <v>240</v>
      </c>
      <c r="L145" s="45"/>
      <c r="M145" s="235" t="s">
        <v>1</v>
      </c>
      <c r="N145" s="236" t="s">
        <v>47</v>
      </c>
      <c r="O145" s="92"/>
      <c r="P145" s="237">
        <f>O145*H145</f>
        <v>0</v>
      </c>
      <c r="Q145" s="237">
        <v>0</v>
      </c>
      <c r="R145" s="237">
        <f>Q145*H145</f>
        <v>0</v>
      </c>
      <c r="S145" s="237">
        <v>2.2000000000000002</v>
      </c>
      <c r="T145" s="238">
        <f>S145*H145</f>
        <v>118.51840000000001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9" t="s">
        <v>149</v>
      </c>
      <c r="AT145" s="239" t="s">
        <v>153</v>
      </c>
      <c r="AU145" s="239" t="s">
        <v>91</v>
      </c>
      <c r="AY145" s="18" t="s">
        <v>150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8" t="s">
        <v>89</v>
      </c>
      <c r="BK145" s="240">
        <f>ROUND(I145*H145,2)</f>
        <v>0</v>
      </c>
      <c r="BL145" s="18" t="s">
        <v>149</v>
      </c>
      <c r="BM145" s="239" t="s">
        <v>1147</v>
      </c>
    </row>
    <row r="146" s="2" customFormat="1">
      <c r="A146" s="39"/>
      <c r="B146" s="40"/>
      <c r="C146" s="41"/>
      <c r="D146" s="241" t="s">
        <v>158</v>
      </c>
      <c r="E146" s="41"/>
      <c r="F146" s="242" t="s">
        <v>278</v>
      </c>
      <c r="G146" s="41"/>
      <c r="H146" s="41"/>
      <c r="I146" s="243"/>
      <c r="J146" s="41"/>
      <c r="K146" s="41"/>
      <c r="L146" s="45"/>
      <c r="M146" s="244"/>
      <c r="N146" s="245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158</v>
      </c>
      <c r="AU146" s="18" t="s">
        <v>91</v>
      </c>
    </row>
    <row r="147" s="2" customFormat="1">
      <c r="A147" s="39"/>
      <c r="B147" s="40"/>
      <c r="C147" s="41"/>
      <c r="D147" s="251" t="s">
        <v>243</v>
      </c>
      <c r="E147" s="41"/>
      <c r="F147" s="252" t="s">
        <v>279</v>
      </c>
      <c r="G147" s="41"/>
      <c r="H147" s="41"/>
      <c r="I147" s="243"/>
      <c r="J147" s="41"/>
      <c r="K147" s="41"/>
      <c r="L147" s="45"/>
      <c r="M147" s="244"/>
      <c r="N147" s="245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243</v>
      </c>
      <c r="AU147" s="18" t="s">
        <v>91</v>
      </c>
    </row>
    <row r="148" s="13" customFormat="1">
      <c r="A148" s="13"/>
      <c r="B148" s="253"/>
      <c r="C148" s="254"/>
      <c r="D148" s="241" t="s">
        <v>251</v>
      </c>
      <c r="E148" s="255" t="s">
        <v>1</v>
      </c>
      <c r="F148" s="256" t="s">
        <v>270</v>
      </c>
      <c r="G148" s="254"/>
      <c r="H148" s="255" t="s">
        <v>1</v>
      </c>
      <c r="I148" s="257"/>
      <c r="J148" s="254"/>
      <c r="K148" s="254"/>
      <c r="L148" s="258"/>
      <c r="M148" s="259"/>
      <c r="N148" s="260"/>
      <c r="O148" s="260"/>
      <c r="P148" s="260"/>
      <c r="Q148" s="260"/>
      <c r="R148" s="260"/>
      <c r="S148" s="260"/>
      <c r="T148" s="26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2" t="s">
        <v>251</v>
      </c>
      <c r="AU148" s="262" t="s">
        <v>91</v>
      </c>
      <c r="AV148" s="13" t="s">
        <v>89</v>
      </c>
      <c r="AW148" s="13" t="s">
        <v>37</v>
      </c>
      <c r="AX148" s="13" t="s">
        <v>82</v>
      </c>
      <c r="AY148" s="262" t="s">
        <v>150</v>
      </c>
    </row>
    <row r="149" s="13" customFormat="1">
      <c r="A149" s="13"/>
      <c r="B149" s="253"/>
      <c r="C149" s="254"/>
      <c r="D149" s="241" t="s">
        <v>251</v>
      </c>
      <c r="E149" s="255" t="s">
        <v>1</v>
      </c>
      <c r="F149" s="256" t="s">
        <v>1148</v>
      </c>
      <c r="G149" s="254"/>
      <c r="H149" s="255" t="s">
        <v>1</v>
      </c>
      <c r="I149" s="257"/>
      <c r="J149" s="254"/>
      <c r="K149" s="254"/>
      <c r="L149" s="258"/>
      <c r="M149" s="259"/>
      <c r="N149" s="260"/>
      <c r="O149" s="260"/>
      <c r="P149" s="260"/>
      <c r="Q149" s="260"/>
      <c r="R149" s="260"/>
      <c r="S149" s="260"/>
      <c r="T149" s="26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2" t="s">
        <v>251</v>
      </c>
      <c r="AU149" s="262" t="s">
        <v>91</v>
      </c>
      <c r="AV149" s="13" t="s">
        <v>89</v>
      </c>
      <c r="AW149" s="13" t="s">
        <v>37</v>
      </c>
      <c r="AX149" s="13" t="s">
        <v>82</v>
      </c>
      <c r="AY149" s="262" t="s">
        <v>150</v>
      </c>
    </row>
    <row r="150" s="14" customFormat="1">
      <c r="A150" s="14"/>
      <c r="B150" s="263"/>
      <c r="C150" s="264"/>
      <c r="D150" s="241" t="s">
        <v>251</v>
      </c>
      <c r="E150" s="265" t="s">
        <v>1</v>
      </c>
      <c r="F150" s="266" t="s">
        <v>1149</v>
      </c>
      <c r="G150" s="264"/>
      <c r="H150" s="267">
        <v>53.872</v>
      </c>
      <c r="I150" s="268"/>
      <c r="J150" s="264"/>
      <c r="K150" s="264"/>
      <c r="L150" s="269"/>
      <c r="M150" s="270"/>
      <c r="N150" s="271"/>
      <c r="O150" s="271"/>
      <c r="P150" s="271"/>
      <c r="Q150" s="271"/>
      <c r="R150" s="271"/>
      <c r="S150" s="271"/>
      <c r="T150" s="27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3" t="s">
        <v>251</v>
      </c>
      <c r="AU150" s="273" t="s">
        <v>91</v>
      </c>
      <c r="AV150" s="14" t="s">
        <v>91</v>
      </c>
      <c r="AW150" s="14" t="s">
        <v>37</v>
      </c>
      <c r="AX150" s="14" t="s">
        <v>82</v>
      </c>
      <c r="AY150" s="273" t="s">
        <v>150</v>
      </c>
    </row>
    <row r="151" s="15" customFormat="1">
      <c r="A151" s="15"/>
      <c r="B151" s="274"/>
      <c r="C151" s="275"/>
      <c r="D151" s="241" t="s">
        <v>251</v>
      </c>
      <c r="E151" s="276" t="s">
        <v>1</v>
      </c>
      <c r="F151" s="277" t="s">
        <v>255</v>
      </c>
      <c r="G151" s="275"/>
      <c r="H151" s="278">
        <v>53.872</v>
      </c>
      <c r="I151" s="279"/>
      <c r="J151" s="275"/>
      <c r="K151" s="275"/>
      <c r="L151" s="280"/>
      <c r="M151" s="281"/>
      <c r="N151" s="282"/>
      <c r="O151" s="282"/>
      <c r="P151" s="282"/>
      <c r="Q151" s="282"/>
      <c r="R151" s="282"/>
      <c r="S151" s="282"/>
      <c r="T151" s="28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4" t="s">
        <v>251</v>
      </c>
      <c r="AU151" s="284" t="s">
        <v>91</v>
      </c>
      <c r="AV151" s="15" t="s">
        <v>149</v>
      </c>
      <c r="AW151" s="15" t="s">
        <v>37</v>
      </c>
      <c r="AX151" s="15" t="s">
        <v>89</v>
      </c>
      <c r="AY151" s="284" t="s">
        <v>150</v>
      </c>
    </row>
    <row r="152" s="12" customFormat="1" ht="22.8" customHeight="1">
      <c r="A152" s="12"/>
      <c r="B152" s="212"/>
      <c r="C152" s="213"/>
      <c r="D152" s="214" t="s">
        <v>81</v>
      </c>
      <c r="E152" s="226" t="s">
        <v>288</v>
      </c>
      <c r="F152" s="226" t="s">
        <v>289</v>
      </c>
      <c r="G152" s="213"/>
      <c r="H152" s="213"/>
      <c r="I152" s="216"/>
      <c r="J152" s="227">
        <f>BK152</f>
        <v>0</v>
      </c>
      <c r="K152" s="213"/>
      <c r="L152" s="218"/>
      <c r="M152" s="219"/>
      <c r="N152" s="220"/>
      <c r="O152" s="220"/>
      <c r="P152" s="221">
        <f>SUM(P153:P177)</f>
        <v>0</v>
      </c>
      <c r="Q152" s="220"/>
      <c r="R152" s="221">
        <f>SUM(R153:R177)</f>
        <v>0</v>
      </c>
      <c r="S152" s="220"/>
      <c r="T152" s="222">
        <f>SUM(T153:T177)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3" t="s">
        <v>89</v>
      </c>
      <c r="AT152" s="224" t="s">
        <v>81</v>
      </c>
      <c r="AU152" s="224" t="s">
        <v>89</v>
      </c>
      <c r="AY152" s="223" t="s">
        <v>150</v>
      </c>
      <c r="BK152" s="225">
        <f>SUM(BK153:BK177)</f>
        <v>0</v>
      </c>
    </row>
    <row r="153" s="2" customFormat="1" ht="24.15" customHeight="1">
      <c r="A153" s="39"/>
      <c r="B153" s="40"/>
      <c r="C153" s="228" t="s">
        <v>104</v>
      </c>
      <c r="D153" s="228" t="s">
        <v>153</v>
      </c>
      <c r="E153" s="229" t="s">
        <v>290</v>
      </c>
      <c r="F153" s="230" t="s">
        <v>291</v>
      </c>
      <c r="G153" s="231" t="s">
        <v>292</v>
      </c>
      <c r="H153" s="232">
        <v>136.541</v>
      </c>
      <c r="I153" s="233"/>
      <c r="J153" s="234">
        <f>ROUND(I153*H153,2)</f>
        <v>0</v>
      </c>
      <c r="K153" s="230" t="s">
        <v>240</v>
      </c>
      <c r="L153" s="45"/>
      <c r="M153" s="235" t="s">
        <v>1</v>
      </c>
      <c r="N153" s="236" t="s">
        <v>47</v>
      </c>
      <c r="O153" s="92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9" t="s">
        <v>149</v>
      </c>
      <c r="AT153" s="239" t="s">
        <v>153</v>
      </c>
      <c r="AU153" s="239" t="s">
        <v>91</v>
      </c>
      <c r="AY153" s="18" t="s">
        <v>150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8" t="s">
        <v>89</v>
      </c>
      <c r="BK153" s="240">
        <f>ROUND(I153*H153,2)</f>
        <v>0</v>
      </c>
      <c r="BL153" s="18" t="s">
        <v>149</v>
      </c>
      <c r="BM153" s="239" t="s">
        <v>1150</v>
      </c>
    </row>
    <row r="154" s="2" customFormat="1">
      <c r="A154" s="39"/>
      <c r="B154" s="40"/>
      <c r="C154" s="41"/>
      <c r="D154" s="241" t="s">
        <v>158</v>
      </c>
      <c r="E154" s="41"/>
      <c r="F154" s="242" t="s">
        <v>294</v>
      </c>
      <c r="G154" s="41"/>
      <c r="H154" s="41"/>
      <c r="I154" s="243"/>
      <c r="J154" s="41"/>
      <c r="K154" s="41"/>
      <c r="L154" s="45"/>
      <c r="M154" s="244"/>
      <c r="N154" s="245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158</v>
      </c>
      <c r="AU154" s="18" t="s">
        <v>91</v>
      </c>
    </row>
    <row r="155" s="2" customFormat="1">
      <c r="A155" s="39"/>
      <c r="B155" s="40"/>
      <c r="C155" s="41"/>
      <c r="D155" s="251" t="s">
        <v>243</v>
      </c>
      <c r="E155" s="41"/>
      <c r="F155" s="252" t="s">
        <v>295</v>
      </c>
      <c r="G155" s="41"/>
      <c r="H155" s="41"/>
      <c r="I155" s="243"/>
      <c r="J155" s="41"/>
      <c r="K155" s="41"/>
      <c r="L155" s="45"/>
      <c r="M155" s="244"/>
      <c r="N155" s="245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243</v>
      </c>
      <c r="AU155" s="18" t="s">
        <v>91</v>
      </c>
    </row>
    <row r="156" s="2" customFormat="1" ht="24.15" customHeight="1">
      <c r="A156" s="39"/>
      <c r="B156" s="40"/>
      <c r="C156" s="228" t="s">
        <v>149</v>
      </c>
      <c r="D156" s="228" t="s">
        <v>153</v>
      </c>
      <c r="E156" s="229" t="s">
        <v>296</v>
      </c>
      <c r="F156" s="230" t="s">
        <v>297</v>
      </c>
      <c r="G156" s="231" t="s">
        <v>292</v>
      </c>
      <c r="H156" s="232">
        <v>136.541</v>
      </c>
      <c r="I156" s="233"/>
      <c r="J156" s="234">
        <f>ROUND(I156*H156,2)</f>
        <v>0</v>
      </c>
      <c r="K156" s="230" t="s">
        <v>240</v>
      </c>
      <c r="L156" s="45"/>
      <c r="M156" s="235" t="s">
        <v>1</v>
      </c>
      <c r="N156" s="236" t="s">
        <v>47</v>
      </c>
      <c r="O156" s="92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9" t="s">
        <v>149</v>
      </c>
      <c r="AT156" s="239" t="s">
        <v>153</v>
      </c>
      <c r="AU156" s="239" t="s">
        <v>91</v>
      </c>
      <c r="AY156" s="18" t="s">
        <v>150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8" t="s">
        <v>89</v>
      </c>
      <c r="BK156" s="240">
        <f>ROUND(I156*H156,2)</f>
        <v>0</v>
      </c>
      <c r="BL156" s="18" t="s">
        <v>149</v>
      </c>
      <c r="BM156" s="239" t="s">
        <v>1151</v>
      </c>
    </row>
    <row r="157" s="2" customFormat="1">
      <c r="A157" s="39"/>
      <c r="B157" s="40"/>
      <c r="C157" s="41"/>
      <c r="D157" s="241" t="s">
        <v>158</v>
      </c>
      <c r="E157" s="41"/>
      <c r="F157" s="242" t="s">
        <v>299</v>
      </c>
      <c r="G157" s="41"/>
      <c r="H157" s="41"/>
      <c r="I157" s="243"/>
      <c r="J157" s="41"/>
      <c r="K157" s="41"/>
      <c r="L157" s="45"/>
      <c r="M157" s="244"/>
      <c r="N157" s="245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158</v>
      </c>
      <c r="AU157" s="18" t="s">
        <v>91</v>
      </c>
    </row>
    <row r="158" s="2" customFormat="1">
      <c r="A158" s="39"/>
      <c r="B158" s="40"/>
      <c r="C158" s="41"/>
      <c r="D158" s="251" t="s">
        <v>243</v>
      </c>
      <c r="E158" s="41"/>
      <c r="F158" s="252" t="s">
        <v>300</v>
      </c>
      <c r="G158" s="41"/>
      <c r="H158" s="41"/>
      <c r="I158" s="243"/>
      <c r="J158" s="41"/>
      <c r="K158" s="41"/>
      <c r="L158" s="45"/>
      <c r="M158" s="244"/>
      <c r="N158" s="245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243</v>
      </c>
      <c r="AU158" s="18" t="s">
        <v>91</v>
      </c>
    </row>
    <row r="159" s="2" customFormat="1" ht="24.15" customHeight="1">
      <c r="A159" s="39"/>
      <c r="B159" s="40"/>
      <c r="C159" s="228" t="s">
        <v>172</v>
      </c>
      <c r="D159" s="228" t="s">
        <v>153</v>
      </c>
      <c r="E159" s="229" t="s">
        <v>301</v>
      </c>
      <c r="F159" s="230" t="s">
        <v>302</v>
      </c>
      <c r="G159" s="231" t="s">
        <v>292</v>
      </c>
      <c r="H159" s="232">
        <v>1092.328</v>
      </c>
      <c r="I159" s="233"/>
      <c r="J159" s="234">
        <f>ROUND(I159*H159,2)</f>
        <v>0</v>
      </c>
      <c r="K159" s="230" t="s">
        <v>240</v>
      </c>
      <c r="L159" s="45"/>
      <c r="M159" s="235" t="s">
        <v>1</v>
      </c>
      <c r="N159" s="236" t="s">
        <v>47</v>
      </c>
      <c r="O159" s="92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9" t="s">
        <v>149</v>
      </c>
      <c r="AT159" s="239" t="s">
        <v>153</v>
      </c>
      <c r="AU159" s="239" t="s">
        <v>91</v>
      </c>
      <c r="AY159" s="18" t="s">
        <v>150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8" t="s">
        <v>89</v>
      </c>
      <c r="BK159" s="240">
        <f>ROUND(I159*H159,2)</f>
        <v>0</v>
      </c>
      <c r="BL159" s="18" t="s">
        <v>149</v>
      </c>
      <c r="BM159" s="239" t="s">
        <v>1152</v>
      </c>
    </row>
    <row r="160" s="2" customFormat="1">
      <c r="A160" s="39"/>
      <c r="B160" s="40"/>
      <c r="C160" s="41"/>
      <c r="D160" s="241" t="s">
        <v>158</v>
      </c>
      <c r="E160" s="41"/>
      <c r="F160" s="242" t="s">
        <v>304</v>
      </c>
      <c r="G160" s="41"/>
      <c r="H160" s="41"/>
      <c r="I160" s="243"/>
      <c r="J160" s="41"/>
      <c r="K160" s="41"/>
      <c r="L160" s="45"/>
      <c r="M160" s="244"/>
      <c r="N160" s="245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158</v>
      </c>
      <c r="AU160" s="18" t="s">
        <v>91</v>
      </c>
    </row>
    <row r="161" s="2" customFormat="1">
      <c r="A161" s="39"/>
      <c r="B161" s="40"/>
      <c r="C161" s="41"/>
      <c r="D161" s="251" t="s">
        <v>243</v>
      </c>
      <c r="E161" s="41"/>
      <c r="F161" s="252" t="s">
        <v>305</v>
      </c>
      <c r="G161" s="41"/>
      <c r="H161" s="41"/>
      <c r="I161" s="243"/>
      <c r="J161" s="41"/>
      <c r="K161" s="41"/>
      <c r="L161" s="45"/>
      <c r="M161" s="244"/>
      <c r="N161" s="245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243</v>
      </c>
      <c r="AU161" s="18" t="s">
        <v>91</v>
      </c>
    </row>
    <row r="162" s="14" customFormat="1">
      <c r="A162" s="14"/>
      <c r="B162" s="263"/>
      <c r="C162" s="264"/>
      <c r="D162" s="241" t="s">
        <v>251</v>
      </c>
      <c r="E162" s="265" t="s">
        <v>1</v>
      </c>
      <c r="F162" s="266" t="s">
        <v>1153</v>
      </c>
      <c r="G162" s="264"/>
      <c r="H162" s="267">
        <v>1092.328</v>
      </c>
      <c r="I162" s="268"/>
      <c r="J162" s="264"/>
      <c r="K162" s="264"/>
      <c r="L162" s="269"/>
      <c r="M162" s="270"/>
      <c r="N162" s="271"/>
      <c r="O162" s="271"/>
      <c r="P162" s="271"/>
      <c r="Q162" s="271"/>
      <c r="R162" s="271"/>
      <c r="S162" s="271"/>
      <c r="T162" s="27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3" t="s">
        <v>251</v>
      </c>
      <c r="AU162" s="273" t="s">
        <v>91</v>
      </c>
      <c r="AV162" s="14" t="s">
        <v>91</v>
      </c>
      <c r="AW162" s="14" t="s">
        <v>37</v>
      </c>
      <c r="AX162" s="14" t="s">
        <v>82</v>
      </c>
      <c r="AY162" s="273" t="s">
        <v>150</v>
      </c>
    </row>
    <row r="163" s="15" customFormat="1">
      <c r="A163" s="15"/>
      <c r="B163" s="274"/>
      <c r="C163" s="275"/>
      <c r="D163" s="241" t="s">
        <v>251</v>
      </c>
      <c r="E163" s="276" t="s">
        <v>1</v>
      </c>
      <c r="F163" s="277" t="s">
        <v>255</v>
      </c>
      <c r="G163" s="275"/>
      <c r="H163" s="278">
        <v>1092.328</v>
      </c>
      <c r="I163" s="279"/>
      <c r="J163" s="275"/>
      <c r="K163" s="275"/>
      <c r="L163" s="280"/>
      <c r="M163" s="281"/>
      <c r="N163" s="282"/>
      <c r="O163" s="282"/>
      <c r="P163" s="282"/>
      <c r="Q163" s="282"/>
      <c r="R163" s="282"/>
      <c r="S163" s="282"/>
      <c r="T163" s="28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4" t="s">
        <v>251</v>
      </c>
      <c r="AU163" s="284" t="s">
        <v>91</v>
      </c>
      <c r="AV163" s="15" t="s">
        <v>149</v>
      </c>
      <c r="AW163" s="15" t="s">
        <v>37</v>
      </c>
      <c r="AX163" s="15" t="s">
        <v>89</v>
      </c>
      <c r="AY163" s="284" t="s">
        <v>150</v>
      </c>
    </row>
    <row r="164" s="2" customFormat="1" ht="49.05" customHeight="1">
      <c r="A164" s="39"/>
      <c r="B164" s="40"/>
      <c r="C164" s="228" t="s">
        <v>177</v>
      </c>
      <c r="D164" s="228" t="s">
        <v>153</v>
      </c>
      <c r="E164" s="229" t="s">
        <v>307</v>
      </c>
      <c r="F164" s="230" t="s">
        <v>308</v>
      </c>
      <c r="G164" s="231" t="s">
        <v>292</v>
      </c>
      <c r="H164" s="232">
        <v>119.224</v>
      </c>
      <c r="I164" s="233"/>
      <c r="J164" s="234">
        <f>ROUND(I164*H164,2)</f>
        <v>0</v>
      </c>
      <c r="K164" s="230" t="s">
        <v>240</v>
      </c>
      <c r="L164" s="45"/>
      <c r="M164" s="235" t="s">
        <v>1</v>
      </c>
      <c r="N164" s="236" t="s">
        <v>47</v>
      </c>
      <c r="O164" s="92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9" t="s">
        <v>149</v>
      </c>
      <c r="AT164" s="239" t="s">
        <v>153</v>
      </c>
      <c r="AU164" s="239" t="s">
        <v>91</v>
      </c>
      <c r="AY164" s="18" t="s">
        <v>150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8" t="s">
        <v>89</v>
      </c>
      <c r="BK164" s="240">
        <f>ROUND(I164*H164,2)</f>
        <v>0</v>
      </c>
      <c r="BL164" s="18" t="s">
        <v>149</v>
      </c>
      <c r="BM164" s="239" t="s">
        <v>1154</v>
      </c>
    </row>
    <row r="165" s="2" customFormat="1">
      <c r="A165" s="39"/>
      <c r="B165" s="40"/>
      <c r="C165" s="41"/>
      <c r="D165" s="241" t="s">
        <v>158</v>
      </c>
      <c r="E165" s="41"/>
      <c r="F165" s="242" t="s">
        <v>310</v>
      </c>
      <c r="G165" s="41"/>
      <c r="H165" s="41"/>
      <c r="I165" s="243"/>
      <c r="J165" s="41"/>
      <c r="K165" s="41"/>
      <c r="L165" s="45"/>
      <c r="M165" s="244"/>
      <c r="N165" s="245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158</v>
      </c>
      <c r="AU165" s="18" t="s">
        <v>91</v>
      </c>
    </row>
    <row r="166" s="2" customFormat="1">
      <c r="A166" s="39"/>
      <c r="B166" s="40"/>
      <c r="C166" s="41"/>
      <c r="D166" s="251" t="s">
        <v>243</v>
      </c>
      <c r="E166" s="41"/>
      <c r="F166" s="252" t="s">
        <v>311</v>
      </c>
      <c r="G166" s="41"/>
      <c r="H166" s="41"/>
      <c r="I166" s="243"/>
      <c r="J166" s="41"/>
      <c r="K166" s="41"/>
      <c r="L166" s="45"/>
      <c r="M166" s="244"/>
      <c r="N166" s="245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243</v>
      </c>
      <c r="AU166" s="18" t="s">
        <v>91</v>
      </c>
    </row>
    <row r="167" s="14" customFormat="1">
      <c r="A167" s="14"/>
      <c r="B167" s="263"/>
      <c r="C167" s="264"/>
      <c r="D167" s="241" t="s">
        <v>251</v>
      </c>
      <c r="E167" s="265" t="s">
        <v>1</v>
      </c>
      <c r="F167" s="266" t="s">
        <v>1155</v>
      </c>
      <c r="G167" s="264"/>
      <c r="H167" s="267">
        <v>136.541</v>
      </c>
      <c r="I167" s="268"/>
      <c r="J167" s="264"/>
      <c r="K167" s="264"/>
      <c r="L167" s="269"/>
      <c r="M167" s="270"/>
      <c r="N167" s="271"/>
      <c r="O167" s="271"/>
      <c r="P167" s="271"/>
      <c r="Q167" s="271"/>
      <c r="R167" s="271"/>
      <c r="S167" s="271"/>
      <c r="T167" s="27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3" t="s">
        <v>251</v>
      </c>
      <c r="AU167" s="273" t="s">
        <v>91</v>
      </c>
      <c r="AV167" s="14" t="s">
        <v>91</v>
      </c>
      <c r="AW167" s="14" t="s">
        <v>37</v>
      </c>
      <c r="AX167" s="14" t="s">
        <v>82</v>
      </c>
      <c r="AY167" s="273" t="s">
        <v>150</v>
      </c>
    </row>
    <row r="168" s="14" customFormat="1">
      <c r="A168" s="14"/>
      <c r="B168" s="263"/>
      <c r="C168" s="264"/>
      <c r="D168" s="241" t="s">
        <v>251</v>
      </c>
      <c r="E168" s="265" t="s">
        <v>1</v>
      </c>
      <c r="F168" s="266" t="s">
        <v>1156</v>
      </c>
      <c r="G168" s="264"/>
      <c r="H168" s="267">
        <v>-17.317</v>
      </c>
      <c r="I168" s="268"/>
      <c r="J168" s="264"/>
      <c r="K168" s="264"/>
      <c r="L168" s="269"/>
      <c r="M168" s="270"/>
      <c r="N168" s="271"/>
      <c r="O168" s="271"/>
      <c r="P168" s="271"/>
      <c r="Q168" s="271"/>
      <c r="R168" s="271"/>
      <c r="S168" s="271"/>
      <c r="T168" s="27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3" t="s">
        <v>251</v>
      </c>
      <c r="AU168" s="273" t="s">
        <v>91</v>
      </c>
      <c r="AV168" s="14" t="s">
        <v>91</v>
      </c>
      <c r="AW168" s="14" t="s">
        <v>37</v>
      </c>
      <c r="AX168" s="14" t="s">
        <v>82</v>
      </c>
      <c r="AY168" s="273" t="s">
        <v>150</v>
      </c>
    </row>
    <row r="169" s="15" customFormat="1">
      <c r="A169" s="15"/>
      <c r="B169" s="274"/>
      <c r="C169" s="275"/>
      <c r="D169" s="241" t="s">
        <v>251</v>
      </c>
      <c r="E169" s="276" t="s">
        <v>1</v>
      </c>
      <c r="F169" s="277" t="s">
        <v>255</v>
      </c>
      <c r="G169" s="275"/>
      <c r="H169" s="278">
        <v>119.22399999999999</v>
      </c>
      <c r="I169" s="279"/>
      <c r="J169" s="275"/>
      <c r="K169" s="275"/>
      <c r="L169" s="280"/>
      <c r="M169" s="281"/>
      <c r="N169" s="282"/>
      <c r="O169" s="282"/>
      <c r="P169" s="282"/>
      <c r="Q169" s="282"/>
      <c r="R169" s="282"/>
      <c r="S169" s="282"/>
      <c r="T169" s="28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4" t="s">
        <v>251</v>
      </c>
      <c r="AU169" s="284" t="s">
        <v>91</v>
      </c>
      <c r="AV169" s="15" t="s">
        <v>149</v>
      </c>
      <c r="AW169" s="15" t="s">
        <v>37</v>
      </c>
      <c r="AX169" s="15" t="s">
        <v>89</v>
      </c>
      <c r="AY169" s="284" t="s">
        <v>150</v>
      </c>
    </row>
    <row r="170" s="2" customFormat="1" ht="33" customHeight="1">
      <c r="A170" s="39"/>
      <c r="B170" s="40"/>
      <c r="C170" s="228" t="s">
        <v>182</v>
      </c>
      <c r="D170" s="228" t="s">
        <v>153</v>
      </c>
      <c r="E170" s="229" t="s">
        <v>314</v>
      </c>
      <c r="F170" s="230" t="s">
        <v>315</v>
      </c>
      <c r="G170" s="231" t="s">
        <v>292</v>
      </c>
      <c r="H170" s="232">
        <v>17.317</v>
      </c>
      <c r="I170" s="233"/>
      <c r="J170" s="234">
        <f>ROUND(I170*H170,2)</f>
        <v>0</v>
      </c>
      <c r="K170" s="230" t="s">
        <v>240</v>
      </c>
      <c r="L170" s="45"/>
      <c r="M170" s="235" t="s">
        <v>1</v>
      </c>
      <c r="N170" s="236" t="s">
        <v>47</v>
      </c>
      <c r="O170" s="92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9" t="s">
        <v>149</v>
      </c>
      <c r="AT170" s="239" t="s">
        <v>153</v>
      </c>
      <c r="AU170" s="239" t="s">
        <v>91</v>
      </c>
      <c r="AY170" s="18" t="s">
        <v>150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8" t="s">
        <v>89</v>
      </c>
      <c r="BK170" s="240">
        <f>ROUND(I170*H170,2)</f>
        <v>0</v>
      </c>
      <c r="BL170" s="18" t="s">
        <v>149</v>
      </c>
      <c r="BM170" s="239" t="s">
        <v>1157</v>
      </c>
    </row>
    <row r="171" s="2" customFormat="1">
      <c r="A171" s="39"/>
      <c r="B171" s="40"/>
      <c r="C171" s="41"/>
      <c r="D171" s="241" t="s">
        <v>158</v>
      </c>
      <c r="E171" s="41"/>
      <c r="F171" s="242" t="s">
        <v>317</v>
      </c>
      <c r="G171" s="41"/>
      <c r="H171" s="41"/>
      <c r="I171" s="243"/>
      <c r="J171" s="41"/>
      <c r="K171" s="41"/>
      <c r="L171" s="45"/>
      <c r="M171" s="244"/>
      <c r="N171" s="245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158</v>
      </c>
      <c r="AU171" s="18" t="s">
        <v>91</v>
      </c>
    </row>
    <row r="172" s="2" customFormat="1">
      <c r="A172" s="39"/>
      <c r="B172" s="40"/>
      <c r="C172" s="41"/>
      <c r="D172" s="251" t="s">
        <v>243</v>
      </c>
      <c r="E172" s="41"/>
      <c r="F172" s="252" t="s">
        <v>318</v>
      </c>
      <c r="G172" s="41"/>
      <c r="H172" s="41"/>
      <c r="I172" s="243"/>
      <c r="J172" s="41"/>
      <c r="K172" s="41"/>
      <c r="L172" s="45"/>
      <c r="M172" s="244"/>
      <c r="N172" s="245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243</v>
      </c>
      <c r="AU172" s="18" t="s">
        <v>91</v>
      </c>
    </row>
    <row r="173" s="13" customFormat="1">
      <c r="A173" s="13"/>
      <c r="B173" s="253"/>
      <c r="C173" s="254"/>
      <c r="D173" s="241" t="s">
        <v>251</v>
      </c>
      <c r="E173" s="255" t="s">
        <v>1</v>
      </c>
      <c r="F173" s="256" t="s">
        <v>319</v>
      </c>
      <c r="G173" s="254"/>
      <c r="H173" s="255" t="s">
        <v>1</v>
      </c>
      <c r="I173" s="257"/>
      <c r="J173" s="254"/>
      <c r="K173" s="254"/>
      <c r="L173" s="258"/>
      <c r="M173" s="259"/>
      <c r="N173" s="260"/>
      <c r="O173" s="260"/>
      <c r="P173" s="260"/>
      <c r="Q173" s="260"/>
      <c r="R173" s="260"/>
      <c r="S173" s="260"/>
      <c r="T173" s="26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2" t="s">
        <v>251</v>
      </c>
      <c r="AU173" s="262" t="s">
        <v>91</v>
      </c>
      <c r="AV173" s="13" t="s">
        <v>89</v>
      </c>
      <c r="AW173" s="13" t="s">
        <v>37</v>
      </c>
      <c r="AX173" s="13" t="s">
        <v>82</v>
      </c>
      <c r="AY173" s="262" t="s">
        <v>150</v>
      </c>
    </row>
    <row r="174" s="14" customFormat="1">
      <c r="A174" s="14"/>
      <c r="B174" s="263"/>
      <c r="C174" s="264"/>
      <c r="D174" s="241" t="s">
        <v>251</v>
      </c>
      <c r="E174" s="265" t="s">
        <v>1</v>
      </c>
      <c r="F174" s="266" t="s">
        <v>1158</v>
      </c>
      <c r="G174" s="264"/>
      <c r="H174" s="267">
        <v>4.7069999999999999</v>
      </c>
      <c r="I174" s="268"/>
      <c r="J174" s="264"/>
      <c r="K174" s="264"/>
      <c r="L174" s="269"/>
      <c r="M174" s="270"/>
      <c r="N174" s="271"/>
      <c r="O174" s="271"/>
      <c r="P174" s="271"/>
      <c r="Q174" s="271"/>
      <c r="R174" s="271"/>
      <c r="S174" s="271"/>
      <c r="T174" s="27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3" t="s">
        <v>251</v>
      </c>
      <c r="AU174" s="273" t="s">
        <v>91</v>
      </c>
      <c r="AV174" s="14" t="s">
        <v>91</v>
      </c>
      <c r="AW174" s="14" t="s">
        <v>37</v>
      </c>
      <c r="AX174" s="14" t="s">
        <v>82</v>
      </c>
      <c r="AY174" s="273" t="s">
        <v>150</v>
      </c>
    </row>
    <row r="175" s="13" customFormat="1">
      <c r="A175" s="13"/>
      <c r="B175" s="253"/>
      <c r="C175" s="254"/>
      <c r="D175" s="241" t="s">
        <v>251</v>
      </c>
      <c r="E175" s="255" t="s">
        <v>1</v>
      </c>
      <c r="F175" s="256" t="s">
        <v>321</v>
      </c>
      <c r="G175" s="254"/>
      <c r="H175" s="255" t="s">
        <v>1</v>
      </c>
      <c r="I175" s="257"/>
      <c r="J175" s="254"/>
      <c r="K175" s="254"/>
      <c r="L175" s="258"/>
      <c r="M175" s="259"/>
      <c r="N175" s="260"/>
      <c r="O175" s="260"/>
      <c r="P175" s="260"/>
      <c r="Q175" s="260"/>
      <c r="R175" s="260"/>
      <c r="S175" s="260"/>
      <c r="T175" s="26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2" t="s">
        <v>251</v>
      </c>
      <c r="AU175" s="262" t="s">
        <v>91</v>
      </c>
      <c r="AV175" s="13" t="s">
        <v>89</v>
      </c>
      <c r="AW175" s="13" t="s">
        <v>37</v>
      </c>
      <c r="AX175" s="13" t="s">
        <v>82</v>
      </c>
      <c r="AY175" s="262" t="s">
        <v>150</v>
      </c>
    </row>
    <row r="176" s="14" customFormat="1">
      <c r="A176" s="14"/>
      <c r="B176" s="263"/>
      <c r="C176" s="264"/>
      <c r="D176" s="241" t="s">
        <v>251</v>
      </c>
      <c r="E176" s="265" t="s">
        <v>1</v>
      </c>
      <c r="F176" s="266" t="s">
        <v>1159</v>
      </c>
      <c r="G176" s="264"/>
      <c r="H176" s="267">
        <v>12.609999999999999</v>
      </c>
      <c r="I176" s="268"/>
      <c r="J176" s="264"/>
      <c r="K176" s="264"/>
      <c r="L176" s="269"/>
      <c r="M176" s="270"/>
      <c r="N176" s="271"/>
      <c r="O176" s="271"/>
      <c r="P176" s="271"/>
      <c r="Q176" s="271"/>
      <c r="R176" s="271"/>
      <c r="S176" s="271"/>
      <c r="T176" s="27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3" t="s">
        <v>251</v>
      </c>
      <c r="AU176" s="273" t="s">
        <v>91</v>
      </c>
      <c r="AV176" s="14" t="s">
        <v>91</v>
      </c>
      <c r="AW176" s="14" t="s">
        <v>37</v>
      </c>
      <c r="AX176" s="14" t="s">
        <v>82</v>
      </c>
      <c r="AY176" s="273" t="s">
        <v>150</v>
      </c>
    </row>
    <row r="177" s="15" customFormat="1">
      <c r="A177" s="15"/>
      <c r="B177" s="274"/>
      <c r="C177" s="275"/>
      <c r="D177" s="241" t="s">
        <v>251</v>
      </c>
      <c r="E177" s="276" t="s">
        <v>1</v>
      </c>
      <c r="F177" s="277" t="s">
        <v>255</v>
      </c>
      <c r="G177" s="275"/>
      <c r="H177" s="278">
        <v>17.317</v>
      </c>
      <c r="I177" s="279"/>
      <c r="J177" s="275"/>
      <c r="K177" s="275"/>
      <c r="L177" s="280"/>
      <c r="M177" s="281"/>
      <c r="N177" s="282"/>
      <c r="O177" s="282"/>
      <c r="P177" s="282"/>
      <c r="Q177" s="282"/>
      <c r="R177" s="282"/>
      <c r="S177" s="282"/>
      <c r="T177" s="28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4" t="s">
        <v>251</v>
      </c>
      <c r="AU177" s="284" t="s">
        <v>91</v>
      </c>
      <c r="AV177" s="15" t="s">
        <v>149</v>
      </c>
      <c r="AW177" s="15" t="s">
        <v>37</v>
      </c>
      <c r="AX177" s="15" t="s">
        <v>89</v>
      </c>
      <c r="AY177" s="284" t="s">
        <v>150</v>
      </c>
    </row>
    <row r="178" s="12" customFormat="1" ht="22.8" customHeight="1">
      <c r="A178" s="12"/>
      <c r="B178" s="212"/>
      <c r="C178" s="213"/>
      <c r="D178" s="214" t="s">
        <v>81</v>
      </c>
      <c r="E178" s="226" t="s">
        <v>323</v>
      </c>
      <c r="F178" s="226" t="s">
        <v>324</v>
      </c>
      <c r="G178" s="213"/>
      <c r="H178" s="213"/>
      <c r="I178" s="216"/>
      <c r="J178" s="227">
        <f>BK178</f>
        <v>0</v>
      </c>
      <c r="K178" s="213"/>
      <c r="L178" s="218"/>
      <c r="M178" s="219"/>
      <c r="N178" s="220"/>
      <c r="O178" s="220"/>
      <c r="P178" s="221">
        <f>P179</f>
        <v>0</v>
      </c>
      <c r="Q178" s="220"/>
      <c r="R178" s="221">
        <f>R179</f>
        <v>0</v>
      </c>
      <c r="S178" s="220"/>
      <c r="T178" s="222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3" t="s">
        <v>89</v>
      </c>
      <c r="AT178" s="224" t="s">
        <v>81</v>
      </c>
      <c r="AU178" s="224" t="s">
        <v>89</v>
      </c>
      <c r="AY178" s="223" t="s">
        <v>150</v>
      </c>
      <c r="BK178" s="225">
        <f>BK179</f>
        <v>0</v>
      </c>
    </row>
    <row r="179" s="2" customFormat="1" ht="33" customHeight="1">
      <c r="A179" s="39"/>
      <c r="B179" s="40"/>
      <c r="C179" s="228" t="s">
        <v>187</v>
      </c>
      <c r="D179" s="228" t="s">
        <v>153</v>
      </c>
      <c r="E179" s="229" t="s">
        <v>1160</v>
      </c>
      <c r="F179" s="230" t="s">
        <v>326</v>
      </c>
      <c r="G179" s="231" t="s">
        <v>213</v>
      </c>
      <c r="H179" s="232">
        <v>1</v>
      </c>
      <c r="I179" s="233"/>
      <c r="J179" s="234">
        <f>ROUND(I179*H179,2)</f>
        <v>0</v>
      </c>
      <c r="K179" s="230" t="s">
        <v>1</v>
      </c>
      <c r="L179" s="45"/>
      <c r="M179" s="235" t="s">
        <v>1</v>
      </c>
      <c r="N179" s="236" t="s">
        <v>47</v>
      </c>
      <c r="O179" s="92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9" t="s">
        <v>149</v>
      </c>
      <c r="AT179" s="239" t="s">
        <v>153</v>
      </c>
      <c r="AU179" s="239" t="s">
        <v>91</v>
      </c>
      <c r="AY179" s="18" t="s">
        <v>150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8" t="s">
        <v>89</v>
      </c>
      <c r="BK179" s="240">
        <f>ROUND(I179*H179,2)</f>
        <v>0</v>
      </c>
      <c r="BL179" s="18" t="s">
        <v>149</v>
      </c>
      <c r="BM179" s="239" t="s">
        <v>1161</v>
      </c>
    </row>
    <row r="180" s="12" customFormat="1" ht="25.92" customHeight="1">
      <c r="A180" s="12"/>
      <c r="B180" s="212"/>
      <c r="C180" s="213"/>
      <c r="D180" s="214" t="s">
        <v>81</v>
      </c>
      <c r="E180" s="215" t="s">
        <v>328</v>
      </c>
      <c r="F180" s="215" t="s">
        <v>329</v>
      </c>
      <c r="G180" s="213"/>
      <c r="H180" s="213"/>
      <c r="I180" s="216"/>
      <c r="J180" s="217">
        <f>BK180</f>
        <v>0</v>
      </c>
      <c r="K180" s="213"/>
      <c r="L180" s="218"/>
      <c r="M180" s="219"/>
      <c r="N180" s="220"/>
      <c r="O180" s="220"/>
      <c r="P180" s="221">
        <f>P181+P216+P234+P238+P248+P255</f>
        <v>0</v>
      </c>
      <c r="Q180" s="220"/>
      <c r="R180" s="221">
        <f>R181+R216+R234+R238+R248+R255</f>
        <v>0.074810399999999999</v>
      </c>
      <c r="S180" s="220"/>
      <c r="T180" s="222">
        <f>T181+T216+T234+T238+T248+T255</f>
        <v>18.022782599999999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3" t="s">
        <v>91</v>
      </c>
      <c r="AT180" s="224" t="s">
        <v>81</v>
      </c>
      <c r="AU180" s="224" t="s">
        <v>82</v>
      </c>
      <c r="AY180" s="223" t="s">
        <v>150</v>
      </c>
      <c r="BK180" s="225">
        <f>BK181+BK216+BK234+BK238+BK248+BK255</f>
        <v>0</v>
      </c>
    </row>
    <row r="181" s="12" customFormat="1" ht="22.8" customHeight="1">
      <c r="A181" s="12"/>
      <c r="B181" s="212"/>
      <c r="C181" s="213"/>
      <c r="D181" s="214" t="s">
        <v>81</v>
      </c>
      <c r="E181" s="226" t="s">
        <v>330</v>
      </c>
      <c r="F181" s="226" t="s">
        <v>331</v>
      </c>
      <c r="G181" s="213"/>
      <c r="H181" s="213"/>
      <c r="I181" s="216"/>
      <c r="J181" s="227">
        <f>BK181</f>
        <v>0</v>
      </c>
      <c r="K181" s="213"/>
      <c r="L181" s="218"/>
      <c r="M181" s="219"/>
      <c r="N181" s="220"/>
      <c r="O181" s="220"/>
      <c r="P181" s="221">
        <f>SUM(P182:P215)</f>
        <v>0</v>
      </c>
      <c r="Q181" s="220"/>
      <c r="R181" s="221">
        <f>SUM(R182:R215)</f>
        <v>0</v>
      </c>
      <c r="S181" s="220"/>
      <c r="T181" s="222">
        <f>SUM(T182:T215)</f>
        <v>4.7067755999999994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3" t="s">
        <v>91</v>
      </c>
      <c r="AT181" s="224" t="s">
        <v>81</v>
      </c>
      <c r="AU181" s="224" t="s">
        <v>89</v>
      </c>
      <c r="AY181" s="223" t="s">
        <v>150</v>
      </c>
      <c r="BK181" s="225">
        <f>SUM(BK182:BK215)</f>
        <v>0</v>
      </c>
    </row>
    <row r="182" s="2" customFormat="1" ht="24.15" customHeight="1">
      <c r="A182" s="39"/>
      <c r="B182" s="40"/>
      <c r="C182" s="228" t="s">
        <v>192</v>
      </c>
      <c r="D182" s="228" t="s">
        <v>153</v>
      </c>
      <c r="E182" s="229" t="s">
        <v>332</v>
      </c>
      <c r="F182" s="230" t="s">
        <v>333</v>
      </c>
      <c r="G182" s="231" t="s">
        <v>239</v>
      </c>
      <c r="H182" s="232">
        <v>392.01499999999999</v>
      </c>
      <c r="I182" s="233"/>
      <c r="J182" s="234">
        <f>ROUND(I182*H182,2)</f>
        <v>0</v>
      </c>
      <c r="K182" s="230" t="s">
        <v>240</v>
      </c>
      <c r="L182" s="45"/>
      <c r="M182" s="235" t="s">
        <v>1</v>
      </c>
      <c r="N182" s="236" t="s">
        <v>47</v>
      </c>
      <c r="O182" s="92"/>
      <c r="P182" s="237">
        <f>O182*H182</f>
        <v>0</v>
      </c>
      <c r="Q182" s="237">
        <v>0</v>
      </c>
      <c r="R182" s="237">
        <f>Q182*H182</f>
        <v>0</v>
      </c>
      <c r="S182" s="237">
        <v>0.0035999999999999999</v>
      </c>
      <c r="T182" s="238">
        <f>S182*H182</f>
        <v>1.411254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9" t="s">
        <v>334</v>
      </c>
      <c r="AT182" s="239" t="s">
        <v>153</v>
      </c>
      <c r="AU182" s="239" t="s">
        <v>91</v>
      </c>
      <c r="AY182" s="18" t="s">
        <v>150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8" t="s">
        <v>89</v>
      </c>
      <c r="BK182" s="240">
        <f>ROUND(I182*H182,2)</f>
        <v>0</v>
      </c>
      <c r="BL182" s="18" t="s">
        <v>334</v>
      </c>
      <c r="BM182" s="239" t="s">
        <v>1162</v>
      </c>
    </row>
    <row r="183" s="2" customFormat="1">
      <c r="A183" s="39"/>
      <c r="B183" s="40"/>
      <c r="C183" s="41"/>
      <c r="D183" s="241" t="s">
        <v>158</v>
      </c>
      <c r="E183" s="41"/>
      <c r="F183" s="242" t="s">
        <v>336</v>
      </c>
      <c r="G183" s="41"/>
      <c r="H183" s="41"/>
      <c r="I183" s="243"/>
      <c r="J183" s="41"/>
      <c r="K183" s="41"/>
      <c r="L183" s="45"/>
      <c r="M183" s="244"/>
      <c r="N183" s="245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158</v>
      </c>
      <c r="AU183" s="18" t="s">
        <v>91</v>
      </c>
    </row>
    <row r="184" s="2" customFormat="1">
      <c r="A184" s="39"/>
      <c r="B184" s="40"/>
      <c r="C184" s="41"/>
      <c r="D184" s="251" t="s">
        <v>243</v>
      </c>
      <c r="E184" s="41"/>
      <c r="F184" s="252" t="s">
        <v>337</v>
      </c>
      <c r="G184" s="41"/>
      <c r="H184" s="41"/>
      <c r="I184" s="243"/>
      <c r="J184" s="41"/>
      <c r="K184" s="41"/>
      <c r="L184" s="45"/>
      <c r="M184" s="244"/>
      <c r="N184" s="245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243</v>
      </c>
      <c r="AU184" s="18" t="s">
        <v>91</v>
      </c>
    </row>
    <row r="185" s="13" customFormat="1">
      <c r="A185" s="13"/>
      <c r="B185" s="253"/>
      <c r="C185" s="254"/>
      <c r="D185" s="241" t="s">
        <v>251</v>
      </c>
      <c r="E185" s="255" t="s">
        <v>1</v>
      </c>
      <c r="F185" s="256" t="s">
        <v>270</v>
      </c>
      <c r="G185" s="254"/>
      <c r="H185" s="255" t="s">
        <v>1</v>
      </c>
      <c r="I185" s="257"/>
      <c r="J185" s="254"/>
      <c r="K185" s="254"/>
      <c r="L185" s="258"/>
      <c r="M185" s="259"/>
      <c r="N185" s="260"/>
      <c r="O185" s="260"/>
      <c r="P185" s="260"/>
      <c r="Q185" s="260"/>
      <c r="R185" s="260"/>
      <c r="S185" s="260"/>
      <c r="T185" s="26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2" t="s">
        <v>251</v>
      </c>
      <c r="AU185" s="262" t="s">
        <v>91</v>
      </c>
      <c r="AV185" s="13" t="s">
        <v>89</v>
      </c>
      <c r="AW185" s="13" t="s">
        <v>37</v>
      </c>
      <c r="AX185" s="13" t="s">
        <v>82</v>
      </c>
      <c r="AY185" s="262" t="s">
        <v>150</v>
      </c>
    </row>
    <row r="186" s="13" customFormat="1">
      <c r="A186" s="13"/>
      <c r="B186" s="253"/>
      <c r="C186" s="254"/>
      <c r="D186" s="241" t="s">
        <v>251</v>
      </c>
      <c r="E186" s="255" t="s">
        <v>1</v>
      </c>
      <c r="F186" s="256" t="s">
        <v>1163</v>
      </c>
      <c r="G186" s="254"/>
      <c r="H186" s="255" t="s">
        <v>1</v>
      </c>
      <c r="I186" s="257"/>
      <c r="J186" s="254"/>
      <c r="K186" s="254"/>
      <c r="L186" s="258"/>
      <c r="M186" s="259"/>
      <c r="N186" s="260"/>
      <c r="O186" s="260"/>
      <c r="P186" s="260"/>
      <c r="Q186" s="260"/>
      <c r="R186" s="260"/>
      <c r="S186" s="260"/>
      <c r="T186" s="26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2" t="s">
        <v>251</v>
      </c>
      <c r="AU186" s="262" t="s">
        <v>91</v>
      </c>
      <c r="AV186" s="13" t="s">
        <v>89</v>
      </c>
      <c r="AW186" s="13" t="s">
        <v>37</v>
      </c>
      <c r="AX186" s="13" t="s">
        <v>82</v>
      </c>
      <c r="AY186" s="262" t="s">
        <v>150</v>
      </c>
    </row>
    <row r="187" s="14" customFormat="1">
      <c r="A187" s="14"/>
      <c r="B187" s="263"/>
      <c r="C187" s="264"/>
      <c r="D187" s="241" t="s">
        <v>251</v>
      </c>
      <c r="E187" s="265" t="s">
        <v>1</v>
      </c>
      <c r="F187" s="266" t="s">
        <v>1164</v>
      </c>
      <c r="G187" s="264"/>
      <c r="H187" s="267">
        <v>392.01499999999999</v>
      </c>
      <c r="I187" s="268"/>
      <c r="J187" s="264"/>
      <c r="K187" s="264"/>
      <c r="L187" s="269"/>
      <c r="M187" s="270"/>
      <c r="N187" s="271"/>
      <c r="O187" s="271"/>
      <c r="P187" s="271"/>
      <c r="Q187" s="271"/>
      <c r="R187" s="271"/>
      <c r="S187" s="271"/>
      <c r="T187" s="27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3" t="s">
        <v>251</v>
      </c>
      <c r="AU187" s="273" t="s">
        <v>91</v>
      </c>
      <c r="AV187" s="14" t="s">
        <v>91</v>
      </c>
      <c r="AW187" s="14" t="s">
        <v>37</v>
      </c>
      <c r="AX187" s="14" t="s">
        <v>82</v>
      </c>
      <c r="AY187" s="273" t="s">
        <v>150</v>
      </c>
    </row>
    <row r="188" s="15" customFormat="1">
      <c r="A188" s="15"/>
      <c r="B188" s="274"/>
      <c r="C188" s="275"/>
      <c r="D188" s="241" t="s">
        <v>251</v>
      </c>
      <c r="E188" s="276" t="s">
        <v>1</v>
      </c>
      <c r="F188" s="277" t="s">
        <v>255</v>
      </c>
      <c r="G188" s="275"/>
      <c r="H188" s="278">
        <v>392.01499999999999</v>
      </c>
      <c r="I188" s="279"/>
      <c r="J188" s="275"/>
      <c r="K188" s="275"/>
      <c r="L188" s="280"/>
      <c r="M188" s="281"/>
      <c r="N188" s="282"/>
      <c r="O188" s="282"/>
      <c r="P188" s="282"/>
      <c r="Q188" s="282"/>
      <c r="R188" s="282"/>
      <c r="S188" s="282"/>
      <c r="T188" s="28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84" t="s">
        <v>251</v>
      </c>
      <c r="AU188" s="284" t="s">
        <v>91</v>
      </c>
      <c r="AV188" s="15" t="s">
        <v>149</v>
      </c>
      <c r="AW188" s="15" t="s">
        <v>37</v>
      </c>
      <c r="AX188" s="15" t="s">
        <v>89</v>
      </c>
      <c r="AY188" s="284" t="s">
        <v>150</v>
      </c>
    </row>
    <row r="189" s="2" customFormat="1" ht="24.15" customHeight="1">
      <c r="A189" s="39"/>
      <c r="B189" s="40"/>
      <c r="C189" s="228" t="s">
        <v>197</v>
      </c>
      <c r="D189" s="228" t="s">
        <v>153</v>
      </c>
      <c r="E189" s="229" t="s">
        <v>341</v>
      </c>
      <c r="F189" s="230" t="s">
        <v>342</v>
      </c>
      <c r="G189" s="231" t="s">
        <v>239</v>
      </c>
      <c r="H189" s="232">
        <v>42.219999999999999</v>
      </c>
      <c r="I189" s="233"/>
      <c r="J189" s="234">
        <f>ROUND(I189*H189,2)</f>
        <v>0</v>
      </c>
      <c r="K189" s="230" t="s">
        <v>240</v>
      </c>
      <c r="L189" s="45"/>
      <c r="M189" s="235" t="s">
        <v>1</v>
      </c>
      <c r="N189" s="236" t="s">
        <v>47</v>
      </c>
      <c r="O189" s="92"/>
      <c r="P189" s="237">
        <f>O189*H189</f>
        <v>0</v>
      </c>
      <c r="Q189" s="237">
        <v>0</v>
      </c>
      <c r="R189" s="237">
        <f>Q189*H189</f>
        <v>0</v>
      </c>
      <c r="S189" s="237">
        <v>0.0032000000000000002</v>
      </c>
      <c r="T189" s="238">
        <f>S189*H189</f>
        <v>0.135104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9" t="s">
        <v>334</v>
      </c>
      <c r="AT189" s="239" t="s">
        <v>153</v>
      </c>
      <c r="AU189" s="239" t="s">
        <v>91</v>
      </c>
      <c r="AY189" s="18" t="s">
        <v>150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8" t="s">
        <v>89</v>
      </c>
      <c r="BK189" s="240">
        <f>ROUND(I189*H189,2)</f>
        <v>0</v>
      </c>
      <c r="BL189" s="18" t="s">
        <v>334</v>
      </c>
      <c r="BM189" s="239" t="s">
        <v>1165</v>
      </c>
    </row>
    <row r="190" s="2" customFormat="1">
      <c r="A190" s="39"/>
      <c r="B190" s="40"/>
      <c r="C190" s="41"/>
      <c r="D190" s="241" t="s">
        <v>158</v>
      </c>
      <c r="E190" s="41"/>
      <c r="F190" s="242" t="s">
        <v>344</v>
      </c>
      <c r="G190" s="41"/>
      <c r="H190" s="41"/>
      <c r="I190" s="243"/>
      <c r="J190" s="41"/>
      <c r="K190" s="41"/>
      <c r="L190" s="45"/>
      <c r="M190" s="244"/>
      <c r="N190" s="245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158</v>
      </c>
      <c r="AU190" s="18" t="s">
        <v>91</v>
      </c>
    </row>
    <row r="191" s="2" customFormat="1">
      <c r="A191" s="39"/>
      <c r="B191" s="40"/>
      <c r="C191" s="41"/>
      <c r="D191" s="251" t="s">
        <v>243</v>
      </c>
      <c r="E191" s="41"/>
      <c r="F191" s="252" t="s">
        <v>345</v>
      </c>
      <c r="G191" s="41"/>
      <c r="H191" s="41"/>
      <c r="I191" s="243"/>
      <c r="J191" s="41"/>
      <c r="K191" s="41"/>
      <c r="L191" s="45"/>
      <c r="M191" s="244"/>
      <c r="N191" s="245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243</v>
      </c>
      <c r="AU191" s="18" t="s">
        <v>91</v>
      </c>
    </row>
    <row r="192" s="13" customFormat="1">
      <c r="A192" s="13"/>
      <c r="B192" s="253"/>
      <c r="C192" s="254"/>
      <c r="D192" s="241" t="s">
        <v>251</v>
      </c>
      <c r="E192" s="255" t="s">
        <v>1</v>
      </c>
      <c r="F192" s="256" t="s">
        <v>270</v>
      </c>
      <c r="G192" s="254"/>
      <c r="H192" s="255" t="s">
        <v>1</v>
      </c>
      <c r="I192" s="257"/>
      <c r="J192" s="254"/>
      <c r="K192" s="254"/>
      <c r="L192" s="258"/>
      <c r="M192" s="259"/>
      <c r="N192" s="260"/>
      <c r="O192" s="260"/>
      <c r="P192" s="260"/>
      <c r="Q192" s="260"/>
      <c r="R192" s="260"/>
      <c r="S192" s="260"/>
      <c r="T192" s="26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2" t="s">
        <v>251</v>
      </c>
      <c r="AU192" s="262" t="s">
        <v>91</v>
      </c>
      <c r="AV192" s="13" t="s">
        <v>89</v>
      </c>
      <c r="AW192" s="13" t="s">
        <v>37</v>
      </c>
      <c r="AX192" s="13" t="s">
        <v>82</v>
      </c>
      <c r="AY192" s="262" t="s">
        <v>150</v>
      </c>
    </row>
    <row r="193" s="14" customFormat="1">
      <c r="A193" s="14"/>
      <c r="B193" s="263"/>
      <c r="C193" s="264"/>
      <c r="D193" s="241" t="s">
        <v>251</v>
      </c>
      <c r="E193" s="265" t="s">
        <v>1</v>
      </c>
      <c r="F193" s="266" t="s">
        <v>1166</v>
      </c>
      <c r="G193" s="264"/>
      <c r="H193" s="267">
        <v>7.2800000000000002</v>
      </c>
      <c r="I193" s="268"/>
      <c r="J193" s="264"/>
      <c r="K193" s="264"/>
      <c r="L193" s="269"/>
      <c r="M193" s="270"/>
      <c r="N193" s="271"/>
      <c r="O193" s="271"/>
      <c r="P193" s="271"/>
      <c r="Q193" s="271"/>
      <c r="R193" s="271"/>
      <c r="S193" s="271"/>
      <c r="T193" s="27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3" t="s">
        <v>251</v>
      </c>
      <c r="AU193" s="273" t="s">
        <v>91</v>
      </c>
      <c r="AV193" s="14" t="s">
        <v>91</v>
      </c>
      <c r="AW193" s="14" t="s">
        <v>37</v>
      </c>
      <c r="AX193" s="14" t="s">
        <v>82</v>
      </c>
      <c r="AY193" s="273" t="s">
        <v>150</v>
      </c>
    </row>
    <row r="194" s="14" customFormat="1">
      <c r="A194" s="14"/>
      <c r="B194" s="263"/>
      <c r="C194" s="264"/>
      <c r="D194" s="241" t="s">
        <v>251</v>
      </c>
      <c r="E194" s="265" t="s">
        <v>1</v>
      </c>
      <c r="F194" s="266" t="s">
        <v>1167</v>
      </c>
      <c r="G194" s="264"/>
      <c r="H194" s="267">
        <v>27.600000000000001</v>
      </c>
      <c r="I194" s="268"/>
      <c r="J194" s="264"/>
      <c r="K194" s="264"/>
      <c r="L194" s="269"/>
      <c r="M194" s="270"/>
      <c r="N194" s="271"/>
      <c r="O194" s="271"/>
      <c r="P194" s="271"/>
      <c r="Q194" s="271"/>
      <c r="R194" s="271"/>
      <c r="S194" s="271"/>
      <c r="T194" s="27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3" t="s">
        <v>251</v>
      </c>
      <c r="AU194" s="273" t="s">
        <v>91</v>
      </c>
      <c r="AV194" s="14" t="s">
        <v>91</v>
      </c>
      <c r="AW194" s="14" t="s">
        <v>37</v>
      </c>
      <c r="AX194" s="14" t="s">
        <v>82</v>
      </c>
      <c r="AY194" s="273" t="s">
        <v>150</v>
      </c>
    </row>
    <row r="195" s="14" customFormat="1">
      <c r="A195" s="14"/>
      <c r="B195" s="263"/>
      <c r="C195" s="264"/>
      <c r="D195" s="241" t="s">
        <v>251</v>
      </c>
      <c r="E195" s="265" t="s">
        <v>1</v>
      </c>
      <c r="F195" s="266" t="s">
        <v>1168</v>
      </c>
      <c r="G195" s="264"/>
      <c r="H195" s="267">
        <v>7.3399999999999999</v>
      </c>
      <c r="I195" s="268"/>
      <c r="J195" s="264"/>
      <c r="K195" s="264"/>
      <c r="L195" s="269"/>
      <c r="M195" s="270"/>
      <c r="N195" s="271"/>
      <c r="O195" s="271"/>
      <c r="P195" s="271"/>
      <c r="Q195" s="271"/>
      <c r="R195" s="271"/>
      <c r="S195" s="271"/>
      <c r="T195" s="27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3" t="s">
        <v>251</v>
      </c>
      <c r="AU195" s="273" t="s">
        <v>91</v>
      </c>
      <c r="AV195" s="14" t="s">
        <v>91</v>
      </c>
      <c r="AW195" s="14" t="s">
        <v>37</v>
      </c>
      <c r="AX195" s="14" t="s">
        <v>82</v>
      </c>
      <c r="AY195" s="273" t="s">
        <v>150</v>
      </c>
    </row>
    <row r="196" s="15" customFormat="1">
      <c r="A196" s="15"/>
      <c r="B196" s="274"/>
      <c r="C196" s="275"/>
      <c r="D196" s="241" t="s">
        <v>251</v>
      </c>
      <c r="E196" s="276" t="s">
        <v>1</v>
      </c>
      <c r="F196" s="277" t="s">
        <v>255</v>
      </c>
      <c r="G196" s="275"/>
      <c r="H196" s="278">
        <v>42.219999999999999</v>
      </c>
      <c r="I196" s="279"/>
      <c r="J196" s="275"/>
      <c r="K196" s="275"/>
      <c r="L196" s="280"/>
      <c r="M196" s="281"/>
      <c r="N196" s="282"/>
      <c r="O196" s="282"/>
      <c r="P196" s="282"/>
      <c r="Q196" s="282"/>
      <c r="R196" s="282"/>
      <c r="S196" s="282"/>
      <c r="T196" s="28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4" t="s">
        <v>251</v>
      </c>
      <c r="AU196" s="284" t="s">
        <v>91</v>
      </c>
      <c r="AV196" s="15" t="s">
        <v>149</v>
      </c>
      <c r="AW196" s="15" t="s">
        <v>37</v>
      </c>
      <c r="AX196" s="15" t="s">
        <v>89</v>
      </c>
      <c r="AY196" s="284" t="s">
        <v>150</v>
      </c>
    </row>
    <row r="197" s="2" customFormat="1" ht="24.15" customHeight="1">
      <c r="A197" s="39"/>
      <c r="B197" s="40"/>
      <c r="C197" s="228" t="s">
        <v>202</v>
      </c>
      <c r="D197" s="228" t="s">
        <v>153</v>
      </c>
      <c r="E197" s="229" t="s">
        <v>348</v>
      </c>
      <c r="F197" s="230" t="s">
        <v>349</v>
      </c>
      <c r="G197" s="231" t="s">
        <v>239</v>
      </c>
      <c r="H197" s="232">
        <v>434.23500000000001</v>
      </c>
      <c r="I197" s="233"/>
      <c r="J197" s="234">
        <f>ROUND(I197*H197,2)</f>
        <v>0</v>
      </c>
      <c r="K197" s="230" t="s">
        <v>240</v>
      </c>
      <c r="L197" s="45"/>
      <c r="M197" s="235" t="s">
        <v>1</v>
      </c>
      <c r="N197" s="236" t="s">
        <v>47</v>
      </c>
      <c r="O197" s="92"/>
      <c r="P197" s="237">
        <f>O197*H197</f>
        <v>0</v>
      </c>
      <c r="Q197" s="237">
        <v>0</v>
      </c>
      <c r="R197" s="237">
        <f>Q197*H197</f>
        <v>0</v>
      </c>
      <c r="S197" s="237">
        <v>0.00066</v>
      </c>
      <c r="T197" s="238">
        <f>S197*H197</f>
        <v>0.28659509999999999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9" t="s">
        <v>334</v>
      </c>
      <c r="AT197" s="239" t="s">
        <v>153</v>
      </c>
      <c r="AU197" s="239" t="s">
        <v>91</v>
      </c>
      <c r="AY197" s="18" t="s">
        <v>150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8" t="s">
        <v>89</v>
      </c>
      <c r="BK197" s="240">
        <f>ROUND(I197*H197,2)</f>
        <v>0</v>
      </c>
      <c r="BL197" s="18" t="s">
        <v>334</v>
      </c>
      <c r="BM197" s="239" t="s">
        <v>1169</v>
      </c>
    </row>
    <row r="198" s="2" customFormat="1">
      <c r="A198" s="39"/>
      <c r="B198" s="40"/>
      <c r="C198" s="41"/>
      <c r="D198" s="251" t="s">
        <v>243</v>
      </c>
      <c r="E198" s="41"/>
      <c r="F198" s="252" t="s">
        <v>351</v>
      </c>
      <c r="G198" s="41"/>
      <c r="H198" s="41"/>
      <c r="I198" s="243"/>
      <c r="J198" s="41"/>
      <c r="K198" s="41"/>
      <c r="L198" s="45"/>
      <c r="M198" s="244"/>
      <c r="N198" s="245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243</v>
      </c>
      <c r="AU198" s="18" t="s">
        <v>91</v>
      </c>
    </row>
    <row r="199" s="13" customFormat="1">
      <c r="A199" s="13"/>
      <c r="B199" s="253"/>
      <c r="C199" s="254"/>
      <c r="D199" s="241" t="s">
        <v>251</v>
      </c>
      <c r="E199" s="255" t="s">
        <v>1</v>
      </c>
      <c r="F199" s="256" t="s">
        <v>352</v>
      </c>
      <c r="G199" s="254"/>
      <c r="H199" s="255" t="s">
        <v>1</v>
      </c>
      <c r="I199" s="257"/>
      <c r="J199" s="254"/>
      <c r="K199" s="254"/>
      <c r="L199" s="258"/>
      <c r="M199" s="259"/>
      <c r="N199" s="260"/>
      <c r="O199" s="260"/>
      <c r="P199" s="260"/>
      <c r="Q199" s="260"/>
      <c r="R199" s="260"/>
      <c r="S199" s="260"/>
      <c r="T199" s="26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2" t="s">
        <v>251</v>
      </c>
      <c r="AU199" s="262" t="s">
        <v>91</v>
      </c>
      <c r="AV199" s="13" t="s">
        <v>89</v>
      </c>
      <c r="AW199" s="13" t="s">
        <v>37</v>
      </c>
      <c r="AX199" s="13" t="s">
        <v>82</v>
      </c>
      <c r="AY199" s="262" t="s">
        <v>150</v>
      </c>
    </row>
    <row r="200" s="14" customFormat="1">
      <c r="A200" s="14"/>
      <c r="B200" s="263"/>
      <c r="C200" s="264"/>
      <c r="D200" s="241" t="s">
        <v>251</v>
      </c>
      <c r="E200" s="265" t="s">
        <v>1</v>
      </c>
      <c r="F200" s="266" t="s">
        <v>1170</v>
      </c>
      <c r="G200" s="264"/>
      <c r="H200" s="267">
        <v>392.01499999999999</v>
      </c>
      <c r="I200" s="268"/>
      <c r="J200" s="264"/>
      <c r="K200" s="264"/>
      <c r="L200" s="269"/>
      <c r="M200" s="270"/>
      <c r="N200" s="271"/>
      <c r="O200" s="271"/>
      <c r="P200" s="271"/>
      <c r="Q200" s="271"/>
      <c r="R200" s="271"/>
      <c r="S200" s="271"/>
      <c r="T200" s="27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3" t="s">
        <v>251</v>
      </c>
      <c r="AU200" s="273" t="s">
        <v>91</v>
      </c>
      <c r="AV200" s="14" t="s">
        <v>91</v>
      </c>
      <c r="AW200" s="14" t="s">
        <v>37</v>
      </c>
      <c r="AX200" s="14" t="s">
        <v>82</v>
      </c>
      <c r="AY200" s="273" t="s">
        <v>150</v>
      </c>
    </row>
    <row r="201" s="14" customFormat="1">
      <c r="A201" s="14"/>
      <c r="B201" s="263"/>
      <c r="C201" s="264"/>
      <c r="D201" s="241" t="s">
        <v>251</v>
      </c>
      <c r="E201" s="265" t="s">
        <v>1</v>
      </c>
      <c r="F201" s="266" t="s">
        <v>1171</v>
      </c>
      <c r="G201" s="264"/>
      <c r="H201" s="267">
        <v>42.219999999999999</v>
      </c>
      <c r="I201" s="268"/>
      <c r="J201" s="264"/>
      <c r="K201" s="264"/>
      <c r="L201" s="269"/>
      <c r="M201" s="270"/>
      <c r="N201" s="271"/>
      <c r="O201" s="271"/>
      <c r="P201" s="271"/>
      <c r="Q201" s="271"/>
      <c r="R201" s="271"/>
      <c r="S201" s="271"/>
      <c r="T201" s="27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3" t="s">
        <v>251</v>
      </c>
      <c r="AU201" s="273" t="s">
        <v>91</v>
      </c>
      <c r="AV201" s="14" t="s">
        <v>91</v>
      </c>
      <c r="AW201" s="14" t="s">
        <v>37</v>
      </c>
      <c r="AX201" s="14" t="s">
        <v>82</v>
      </c>
      <c r="AY201" s="273" t="s">
        <v>150</v>
      </c>
    </row>
    <row r="202" s="15" customFormat="1">
      <c r="A202" s="15"/>
      <c r="B202" s="274"/>
      <c r="C202" s="275"/>
      <c r="D202" s="241" t="s">
        <v>251</v>
      </c>
      <c r="E202" s="276" t="s">
        <v>1</v>
      </c>
      <c r="F202" s="277" t="s">
        <v>255</v>
      </c>
      <c r="G202" s="275"/>
      <c r="H202" s="278">
        <v>434.23500000000001</v>
      </c>
      <c r="I202" s="279"/>
      <c r="J202" s="275"/>
      <c r="K202" s="275"/>
      <c r="L202" s="280"/>
      <c r="M202" s="281"/>
      <c r="N202" s="282"/>
      <c r="O202" s="282"/>
      <c r="P202" s="282"/>
      <c r="Q202" s="282"/>
      <c r="R202" s="282"/>
      <c r="S202" s="282"/>
      <c r="T202" s="28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84" t="s">
        <v>251</v>
      </c>
      <c r="AU202" s="284" t="s">
        <v>91</v>
      </c>
      <c r="AV202" s="15" t="s">
        <v>149</v>
      </c>
      <c r="AW202" s="15" t="s">
        <v>37</v>
      </c>
      <c r="AX202" s="15" t="s">
        <v>89</v>
      </c>
      <c r="AY202" s="284" t="s">
        <v>150</v>
      </c>
    </row>
    <row r="203" s="2" customFormat="1" ht="33" customHeight="1">
      <c r="A203" s="39"/>
      <c r="B203" s="40"/>
      <c r="C203" s="228" t="s">
        <v>8</v>
      </c>
      <c r="D203" s="228" t="s">
        <v>153</v>
      </c>
      <c r="E203" s="229" t="s">
        <v>355</v>
      </c>
      <c r="F203" s="230" t="s">
        <v>356</v>
      </c>
      <c r="G203" s="231" t="s">
        <v>239</v>
      </c>
      <c r="H203" s="232">
        <v>392.01499999999999</v>
      </c>
      <c r="I203" s="233"/>
      <c r="J203" s="234">
        <f>ROUND(I203*H203,2)</f>
        <v>0</v>
      </c>
      <c r="K203" s="230" t="s">
        <v>240</v>
      </c>
      <c r="L203" s="45"/>
      <c r="M203" s="235" t="s">
        <v>1</v>
      </c>
      <c r="N203" s="236" t="s">
        <v>47</v>
      </c>
      <c r="O203" s="92"/>
      <c r="P203" s="237">
        <f>O203*H203</f>
        <v>0</v>
      </c>
      <c r="Q203" s="237">
        <v>0</v>
      </c>
      <c r="R203" s="237">
        <f>Q203*H203</f>
        <v>0</v>
      </c>
      <c r="S203" s="237">
        <v>0.0054999999999999997</v>
      </c>
      <c r="T203" s="238">
        <f>S203*H203</f>
        <v>2.1560824999999997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9" t="s">
        <v>334</v>
      </c>
      <c r="AT203" s="239" t="s">
        <v>153</v>
      </c>
      <c r="AU203" s="239" t="s">
        <v>91</v>
      </c>
      <c r="AY203" s="18" t="s">
        <v>150</v>
      </c>
      <c r="BE203" s="240">
        <f>IF(N203="základní",J203,0)</f>
        <v>0</v>
      </c>
      <c r="BF203" s="240">
        <f>IF(N203="snížená",J203,0)</f>
        <v>0</v>
      </c>
      <c r="BG203" s="240">
        <f>IF(N203="zákl. přenesená",J203,0)</f>
        <v>0</v>
      </c>
      <c r="BH203" s="240">
        <f>IF(N203="sníž. přenesená",J203,0)</f>
        <v>0</v>
      </c>
      <c r="BI203" s="240">
        <f>IF(N203="nulová",J203,0)</f>
        <v>0</v>
      </c>
      <c r="BJ203" s="18" t="s">
        <v>89</v>
      </c>
      <c r="BK203" s="240">
        <f>ROUND(I203*H203,2)</f>
        <v>0</v>
      </c>
      <c r="BL203" s="18" t="s">
        <v>334</v>
      </c>
      <c r="BM203" s="239" t="s">
        <v>1172</v>
      </c>
    </row>
    <row r="204" s="2" customFormat="1">
      <c r="A204" s="39"/>
      <c r="B204" s="40"/>
      <c r="C204" s="41"/>
      <c r="D204" s="241" t="s">
        <v>158</v>
      </c>
      <c r="E204" s="41"/>
      <c r="F204" s="242" t="s">
        <v>358</v>
      </c>
      <c r="G204" s="41"/>
      <c r="H204" s="41"/>
      <c r="I204" s="243"/>
      <c r="J204" s="41"/>
      <c r="K204" s="41"/>
      <c r="L204" s="45"/>
      <c r="M204" s="244"/>
      <c r="N204" s="245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158</v>
      </c>
      <c r="AU204" s="18" t="s">
        <v>91</v>
      </c>
    </row>
    <row r="205" s="2" customFormat="1">
      <c r="A205" s="39"/>
      <c r="B205" s="40"/>
      <c r="C205" s="41"/>
      <c r="D205" s="251" t="s">
        <v>243</v>
      </c>
      <c r="E205" s="41"/>
      <c r="F205" s="252" t="s">
        <v>359</v>
      </c>
      <c r="G205" s="41"/>
      <c r="H205" s="41"/>
      <c r="I205" s="243"/>
      <c r="J205" s="41"/>
      <c r="K205" s="41"/>
      <c r="L205" s="45"/>
      <c r="M205" s="244"/>
      <c r="N205" s="245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243</v>
      </c>
      <c r="AU205" s="18" t="s">
        <v>91</v>
      </c>
    </row>
    <row r="206" s="2" customFormat="1" ht="24.15" customHeight="1">
      <c r="A206" s="39"/>
      <c r="B206" s="40"/>
      <c r="C206" s="228" t="s">
        <v>210</v>
      </c>
      <c r="D206" s="228" t="s">
        <v>153</v>
      </c>
      <c r="E206" s="229" t="s">
        <v>361</v>
      </c>
      <c r="F206" s="230" t="s">
        <v>362</v>
      </c>
      <c r="G206" s="231" t="s">
        <v>239</v>
      </c>
      <c r="H206" s="232">
        <v>42.219999999999999</v>
      </c>
      <c r="I206" s="233"/>
      <c r="J206" s="234">
        <f>ROUND(I206*H206,2)</f>
        <v>0</v>
      </c>
      <c r="K206" s="230" t="s">
        <v>240</v>
      </c>
      <c r="L206" s="45"/>
      <c r="M206" s="235" t="s">
        <v>1</v>
      </c>
      <c r="N206" s="236" t="s">
        <v>47</v>
      </c>
      <c r="O206" s="92"/>
      <c r="P206" s="237">
        <f>O206*H206</f>
        <v>0</v>
      </c>
      <c r="Q206" s="237">
        <v>0</v>
      </c>
      <c r="R206" s="237">
        <f>Q206*H206</f>
        <v>0</v>
      </c>
      <c r="S206" s="237">
        <v>0.002</v>
      </c>
      <c r="T206" s="238">
        <f>S206*H206</f>
        <v>0.084440000000000001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9" t="s">
        <v>334</v>
      </c>
      <c r="AT206" s="239" t="s">
        <v>153</v>
      </c>
      <c r="AU206" s="239" t="s">
        <v>91</v>
      </c>
      <c r="AY206" s="18" t="s">
        <v>150</v>
      </c>
      <c r="BE206" s="240">
        <f>IF(N206="základní",J206,0)</f>
        <v>0</v>
      </c>
      <c r="BF206" s="240">
        <f>IF(N206="snížená",J206,0)</f>
        <v>0</v>
      </c>
      <c r="BG206" s="240">
        <f>IF(N206="zákl. přenesená",J206,0)</f>
        <v>0</v>
      </c>
      <c r="BH206" s="240">
        <f>IF(N206="sníž. přenesená",J206,0)</f>
        <v>0</v>
      </c>
      <c r="BI206" s="240">
        <f>IF(N206="nulová",J206,0)</f>
        <v>0</v>
      </c>
      <c r="BJ206" s="18" t="s">
        <v>89</v>
      </c>
      <c r="BK206" s="240">
        <f>ROUND(I206*H206,2)</f>
        <v>0</v>
      </c>
      <c r="BL206" s="18" t="s">
        <v>334</v>
      </c>
      <c r="BM206" s="239" t="s">
        <v>1173</v>
      </c>
    </row>
    <row r="207" s="2" customFormat="1">
      <c r="A207" s="39"/>
      <c r="B207" s="40"/>
      <c r="C207" s="41"/>
      <c r="D207" s="251" t="s">
        <v>243</v>
      </c>
      <c r="E207" s="41"/>
      <c r="F207" s="252" t="s">
        <v>364</v>
      </c>
      <c r="G207" s="41"/>
      <c r="H207" s="41"/>
      <c r="I207" s="243"/>
      <c r="J207" s="41"/>
      <c r="K207" s="41"/>
      <c r="L207" s="45"/>
      <c r="M207" s="244"/>
      <c r="N207" s="245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243</v>
      </c>
      <c r="AU207" s="18" t="s">
        <v>91</v>
      </c>
    </row>
    <row r="208" s="2" customFormat="1" ht="16.5" customHeight="1">
      <c r="A208" s="39"/>
      <c r="B208" s="40"/>
      <c r="C208" s="228" t="s">
        <v>340</v>
      </c>
      <c r="D208" s="228" t="s">
        <v>153</v>
      </c>
      <c r="E208" s="229" t="s">
        <v>366</v>
      </c>
      <c r="F208" s="230" t="s">
        <v>367</v>
      </c>
      <c r="G208" s="231" t="s">
        <v>368</v>
      </c>
      <c r="H208" s="232">
        <v>422.19999999999999</v>
      </c>
      <c r="I208" s="233"/>
      <c r="J208" s="234">
        <f>ROUND(I208*H208,2)</f>
        <v>0</v>
      </c>
      <c r="K208" s="230" t="s">
        <v>240</v>
      </c>
      <c r="L208" s="45"/>
      <c r="M208" s="235" t="s">
        <v>1</v>
      </c>
      <c r="N208" s="236" t="s">
        <v>47</v>
      </c>
      <c r="O208" s="92"/>
      <c r="P208" s="237">
        <f>O208*H208</f>
        <v>0</v>
      </c>
      <c r="Q208" s="237">
        <v>0</v>
      </c>
      <c r="R208" s="237">
        <f>Q208*H208</f>
        <v>0</v>
      </c>
      <c r="S208" s="237">
        <v>0.0015</v>
      </c>
      <c r="T208" s="238">
        <f>S208*H208</f>
        <v>0.63329999999999997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9" t="s">
        <v>334</v>
      </c>
      <c r="AT208" s="239" t="s">
        <v>153</v>
      </c>
      <c r="AU208" s="239" t="s">
        <v>91</v>
      </c>
      <c r="AY208" s="18" t="s">
        <v>150</v>
      </c>
      <c r="BE208" s="240">
        <f>IF(N208="základní",J208,0)</f>
        <v>0</v>
      </c>
      <c r="BF208" s="240">
        <f>IF(N208="snížená",J208,0)</f>
        <v>0</v>
      </c>
      <c r="BG208" s="240">
        <f>IF(N208="zákl. přenesená",J208,0)</f>
        <v>0</v>
      </c>
      <c r="BH208" s="240">
        <f>IF(N208="sníž. přenesená",J208,0)</f>
        <v>0</v>
      </c>
      <c r="BI208" s="240">
        <f>IF(N208="nulová",J208,0)</f>
        <v>0</v>
      </c>
      <c r="BJ208" s="18" t="s">
        <v>89</v>
      </c>
      <c r="BK208" s="240">
        <f>ROUND(I208*H208,2)</f>
        <v>0</v>
      </c>
      <c r="BL208" s="18" t="s">
        <v>334</v>
      </c>
      <c r="BM208" s="239" t="s">
        <v>1174</v>
      </c>
    </row>
    <row r="209" s="2" customFormat="1">
      <c r="A209" s="39"/>
      <c r="B209" s="40"/>
      <c r="C209" s="41"/>
      <c r="D209" s="241" t="s">
        <v>158</v>
      </c>
      <c r="E209" s="41"/>
      <c r="F209" s="242" t="s">
        <v>370</v>
      </c>
      <c r="G209" s="41"/>
      <c r="H209" s="41"/>
      <c r="I209" s="243"/>
      <c r="J209" s="41"/>
      <c r="K209" s="41"/>
      <c r="L209" s="45"/>
      <c r="M209" s="244"/>
      <c r="N209" s="245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158</v>
      </c>
      <c r="AU209" s="18" t="s">
        <v>91</v>
      </c>
    </row>
    <row r="210" s="2" customFormat="1">
      <c r="A210" s="39"/>
      <c r="B210" s="40"/>
      <c r="C210" s="41"/>
      <c r="D210" s="251" t="s">
        <v>243</v>
      </c>
      <c r="E210" s="41"/>
      <c r="F210" s="252" t="s">
        <v>371</v>
      </c>
      <c r="G210" s="41"/>
      <c r="H210" s="41"/>
      <c r="I210" s="243"/>
      <c r="J210" s="41"/>
      <c r="K210" s="41"/>
      <c r="L210" s="45"/>
      <c r="M210" s="244"/>
      <c r="N210" s="245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243</v>
      </c>
      <c r="AU210" s="18" t="s">
        <v>91</v>
      </c>
    </row>
    <row r="211" s="13" customFormat="1">
      <c r="A211" s="13"/>
      <c r="B211" s="253"/>
      <c r="C211" s="254"/>
      <c r="D211" s="241" t="s">
        <v>251</v>
      </c>
      <c r="E211" s="255" t="s">
        <v>1</v>
      </c>
      <c r="F211" s="256" t="s">
        <v>270</v>
      </c>
      <c r="G211" s="254"/>
      <c r="H211" s="255" t="s">
        <v>1</v>
      </c>
      <c r="I211" s="257"/>
      <c r="J211" s="254"/>
      <c r="K211" s="254"/>
      <c r="L211" s="258"/>
      <c r="M211" s="259"/>
      <c r="N211" s="260"/>
      <c r="O211" s="260"/>
      <c r="P211" s="260"/>
      <c r="Q211" s="260"/>
      <c r="R211" s="260"/>
      <c r="S211" s="260"/>
      <c r="T211" s="26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2" t="s">
        <v>251</v>
      </c>
      <c r="AU211" s="262" t="s">
        <v>91</v>
      </c>
      <c r="AV211" s="13" t="s">
        <v>89</v>
      </c>
      <c r="AW211" s="13" t="s">
        <v>37</v>
      </c>
      <c r="AX211" s="13" t="s">
        <v>82</v>
      </c>
      <c r="AY211" s="262" t="s">
        <v>150</v>
      </c>
    </row>
    <row r="212" s="14" customFormat="1">
      <c r="A212" s="14"/>
      <c r="B212" s="263"/>
      <c r="C212" s="264"/>
      <c r="D212" s="241" t="s">
        <v>251</v>
      </c>
      <c r="E212" s="265" t="s">
        <v>1</v>
      </c>
      <c r="F212" s="266" t="s">
        <v>1175</v>
      </c>
      <c r="G212" s="264"/>
      <c r="H212" s="267">
        <v>72.799999999999997</v>
      </c>
      <c r="I212" s="268"/>
      <c r="J212" s="264"/>
      <c r="K212" s="264"/>
      <c r="L212" s="269"/>
      <c r="M212" s="270"/>
      <c r="N212" s="271"/>
      <c r="O212" s="271"/>
      <c r="P212" s="271"/>
      <c r="Q212" s="271"/>
      <c r="R212" s="271"/>
      <c r="S212" s="271"/>
      <c r="T212" s="27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3" t="s">
        <v>251</v>
      </c>
      <c r="AU212" s="273" t="s">
        <v>91</v>
      </c>
      <c r="AV212" s="14" t="s">
        <v>91</v>
      </c>
      <c r="AW212" s="14" t="s">
        <v>37</v>
      </c>
      <c r="AX212" s="14" t="s">
        <v>82</v>
      </c>
      <c r="AY212" s="273" t="s">
        <v>150</v>
      </c>
    </row>
    <row r="213" s="14" customFormat="1">
      <c r="A213" s="14"/>
      <c r="B213" s="263"/>
      <c r="C213" s="264"/>
      <c r="D213" s="241" t="s">
        <v>251</v>
      </c>
      <c r="E213" s="265" t="s">
        <v>1</v>
      </c>
      <c r="F213" s="266" t="s">
        <v>1176</v>
      </c>
      <c r="G213" s="264"/>
      <c r="H213" s="267">
        <v>276</v>
      </c>
      <c r="I213" s="268"/>
      <c r="J213" s="264"/>
      <c r="K213" s="264"/>
      <c r="L213" s="269"/>
      <c r="M213" s="270"/>
      <c r="N213" s="271"/>
      <c r="O213" s="271"/>
      <c r="P213" s="271"/>
      <c r="Q213" s="271"/>
      <c r="R213" s="271"/>
      <c r="S213" s="271"/>
      <c r="T213" s="27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3" t="s">
        <v>251</v>
      </c>
      <c r="AU213" s="273" t="s">
        <v>91</v>
      </c>
      <c r="AV213" s="14" t="s">
        <v>91</v>
      </c>
      <c r="AW213" s="14" t="s">
        <v>37</v>
      </c>
      <c r="AX213" s="14" t="s">
        <v>82</v>
      </c>
      <c r="AY213" s="273" t="s">
        <v>150</v>
      </c>
    </row>
    <row r="214" s="14" customFormat="1">
      <c r="A214" s="14"/>
      <c r="B214" s="263"/>
      <c r="C214" s="264"/>
      <c r="D214" s="241" t="s">
        <v>251</v>
      </c>
      <c r="E214" s="265" t="s">
        <v>1</v>
      </c>
      <c r="F214" s="266" t="s">
        <v>1177</v>
      </c>
      <c r="G214" s="264"/>
      <c r="H214" s="267">
        <v>73.400000000000006</v>
      </c>
      <c r="I214" s="268"/>
      <c r="J214" s="264"/>
      <c r="K214" s="264"/>
      <c r="L214" s="269"/>
      <c r="M214" s="270"/>
      <c r="N214" s="271"/>
      <c r="O214" s="271"/>
      <c r="P214" s="271"/>
      <c r="Q214" s="271"/>
      <c r="R214" s="271"/>
      <c r="S214" s="271"/>
      <c r="T214" s="27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3" t="s">
        <v>251</v>
      </c>
      <c r="AU214" s="273" t="s">
        <v>91</v>
      </c>
      <c r="AV214" s="14" t="s">
        <v>91</v>
      </c>
      <c r="AW214" s="14" t="s">
        <v>37</v>
      </c>
      <c r="AX214" s="14" t="s">
        <v>82</v>
      </c>
      <c r="AY214" s="273" t="s">
        <v>150</v>
      </c>
    </row>
    <row r="215" s="15" customFormat="1">
      <c r="A215" s="15"/>
      <c r="B215" s="274"/>
      <c r="C215" s="275"/>
      <c r="D215" s="241" t="s">
        <v>251</v>
      </c>
      <c r="E215" s="276" t="s">
        <v>1</v>
      </c>
      <c r="F215" s="277" t="s">
        <v>255</v>
      </c>
      <c r="G215" s="275"/>
      <c r="H215" s="278">
        <v>422.19999999999999</v>
      </c>
      <c r="I215" s="279"/>
      <c r="J215" s="275"/>
      <c r="K215" s="275"/>
      <c r="L215" s="280"/>
      <c r="M215" s="281"/>
      <c r="N215" s="282"/>
      <c r="O215" s="282"/>
      <c r="P215" s="282"/>
      <c r="Q215" s="282"/>
      <c r="R215" s="282"/>
      <c r="S215" s="282"/>
      <c r="T215" s="283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84" t="s">
        <v>251</v>
      </c>
      <c r="AU215" s="284" t="s">
        <v>91</v>
      </c>
      <c r="AV215" s="15" t="s">
        <v>149</v>
      </c>
      <c r="AW215" s="15" t="s">
        <v>37</v>
      </c>
      <c r="AX215" s="15" t="s">
        <v>89</v>
      </c>
      <c r="AY215" s="284" t="s">
        <v>150</v>
      </c>
    </row>
    <row r="216" s="12" customFormat="1" ht="22.8" customHeight="1">
      <c r="A216" s="12"/>
      <c r="B216" s="212"/>
      <c r="C216" s="213"/>
      <c r="D216" s="214" t="s">
        <v>81</v>
      </c>
      <c r="E216" s="226" t="s">
        <v>373</v>
      </c>
      <c r="F216" s="226" t="s">
        <v>374</v>
      </c>
      <c r="G216" s="213"/>
      <c r="H216" s="213"/>
      <c r="I216" s="216"/>
      <c r="J216" s="227">
        <f>BK216</f>
        <v>0</v>
      </c>
      <c r="K216" s="213"/>
      <c r="L216" s="218"/>
      <c r="M216" s="219"/>
      <c r="N216" s="220"/>
      <c r="O216" s="220"/>
      <c r="P216" s="221">
        <f>SUM(P217:P233)</f>
        <v>0</v>
      </c>
      <c r="Q216" s="220"/>
      <c r="R216" s="221">
        <f>SUM(R217:R233)</f>
        <v>0</v>
      </c>
      <c r="S216" s="220"/>
      <c r="T216" s="222">
        <f>SUM(T217:T233)</f>
        <v>12.610345000000001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3" t="s">
        <v>91</v>
      </c>
      <c r="AT216" s="224" t="s">
        <v>81</v>
      </c>
      <c r="AU216" s="224" t="s">
        <v>89</v>
      </c>
      <c r="AY216" s="223" t="s">
        <v>150</v>
      </c>
      <c r="BK216" s="225">
        <f>SUM(BK217:BK233)</f>
        <v>0</v>
      </c>
    </row>
    <row r="217" s="2" customFormat="1" ht="33" customHeight="1">
      <c r="A217" s="39"/>
      <c r="B217" s="40"/>
      <c r="C217" s="228" t="s">
        <v>347</v>
      </c>
      <c r="D217" s="228" t="s">
        <v>153</v>
      </c>
      <c r="E217" s="229" t="s">
        <v>376</v>
      </c>
      <c r="F217" s="230" t="s">
        <v>377</v>
      </c>
      <c r="G217" s="231" t="s">
        <v>239</v>
      </c>
      <c r="H217" s="232">
        <v>105.55</v>
      </c>
      <c r="I217" s="233"/>
      <c r="J217" s="234">
        <f>ROUND(I217*H217,2)</f>
        <v>0</v>
      </c>
      <c r="K217" s="230" t="s">
        <v>240</v>
      </c>
      <c r="L217" s="45"/>
      <c r="M217" s="235" t="s">
        <v>1</v>
      </c>
      <c r="N217" s="236" t="s">
        <v>47</v>
      </c>
      <c r="O217" s="92"/>
      <c r="P217" s="237">
        <f>O217*H217</f>
        <v>0</v>
      </c>
      <c r="Q217" s="237">
        <v>0</v>
      </c>
      <c r="R217" s="237">
        <f>Q217*H217</f>
        <v>0</v>
      </c>
      <c r="S217" s="237">
        <v>0.0019</v>
      </c>
      <c r="T217" s="238">
        <f>S217*H217</f>
        <v>0.200545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9" t="s">
        <v>334</v>
      </c>
      <c r="AT217" s="239" t="s">
        <v>153</v>
      </c>
      <c r="AU217" s="239" t="s">
        <v>91</v>
      </c>
      <c r="AY217" s="18" t="s">
        <v>150</v>
      </c>
      <c r="BE217" s="240">
        <f>IF(N217="základní",J217,0)</f>
        <v>0</v>
      </c>
      <c r="BF217" s="240">
        <f>IF(N217="snížená",J217,0)</f>
        <v>0</v>
      </c>
      <c r="BG217" s="240">
        <f>IF(N217="zákl. přenesená",J217,0)</f>
        <v>0</v>
      </c>
      <c r="BH217" s="240">
        <f>IF(N217="sníž. přenesená",J217,0)</f>
        <v>0</v>
      </c>
      <c r="BI217" s="240">
        <f>IF(N217="nulová",J217,0)</f>
        <v>0</v>
      </c>
      <c r="BJ217" s="18" t="s">
        <v>89</v>
      </c>
      <c r="BK217" s="240">
        <f>ROUND(I217*H217,2)</f>
        <v>0</v>
      </c>
      <c r="BL217" s="18" t="s">
        <v>334</v>
      </c>
      <c r="BM217" s="239" t="s">
        <v>1178</v>
      </c>
    </row>
    <row r="218" s="2" customFormat="1">
      <c r="A218" s="39"/>
      <c r="B218" s="40"/>
      <c r="C218" s="41"/>
      <c r="D218" s="241" t="s">
        <v>158</v>
      </c>
      <c r="E218" s="41"/>
      <c r="F218" s="242" t="s">
        <v>379</v>
      </c>
      <c r="G218" s="41"/>
      <c r="H218" s="41"/>
      <c r="I218" s="243"/>
      <c r="J218" s="41"/>
      <c r="K218" s="41"/>
      <c r="L218" s="45"/>
      <c r="M218" s="244"/>
      <c r="N218" s="245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158</v>
      </c>
      <c r="AU218" s="18" t="s">
        <v>91</v>
      </c>
    </row>
    <row r="219" s="2" customFormat="1">
      <c r="A219" s="39"/>
      <c r="B219" s="40"/>
      <c r="C219" s="41"/>
      <c r="D219" s="251" t="s">
        <v>243</v>
      </c>
      <c r="E219" s="41"/>
      <c r="F219" s="252" t="s">
        <v>380</v>
      </c>
      <c r="G219" s="41"/>
      <c r="H219" s="41"/>
      <c r="I219" s="243"/>
      <c r="J219" s="41"/>
      <c r="K219" s="41"/>
      <c r="L219" s="45"/>
      <c r="M219" s="244"/>
      <c r="N219" s="245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243</v>
      </c>
      <c r="AU219" s="18" t="s">
        <v>91</v>
      </c>
    </row>
    <row r="220" s="13" customFormat="1">
      <c r="A220" s="13"/>
      <c r="B220" s="253"/>
      <c r="C220" s="254"/>
      <c r="D220" s="241" t="s">
        <v>251</v>
      </c>
      <c r="E220" s="255" t="s">
        <v>1</v>
      </c>
      <c r="F220" s="256" t="s">
        <v>270</v>
      </c>
      <c r="G220" s="254"/>
      <c r="H220" s="255" t="s">
        <v>1</v>
      </c>
      <c r="I220" s="257"/>
      <c r="J220" s="254"/>
      <c r="K220" s="254"/>
      <c r="L220" s="258"/>
      <c r="M220" s="259"/>
      <c r="N220" s="260"/>
      <c r="O220" s="260"/>
      <c r="P220" s="260"/>
      <c r="Q220" s="260"/>
      <c r="R220" s="260"/>
      <c r="S220" s="260"/>
      <c r="T220" s="26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2" t="s">
        <v>251</v>
      </c>
      <c r="AU220" s="262" t="s">
        <v>91</v>
      </c>
      <c r="AV220" s="13" t="s">
        <v>89</v>
      </c>
      <c r="AW220" s="13" t="s">
        <v>37</v>
      </c>
      <c r="AX220" s="13" t="s">
        <v>82</v>
      </c>
      <c r="AY220" s="262" t="s">
        <v>150</v>
      </c>
    </row>
    <row r="221" s="14" customFormat="1">
      <c r="A221" s="14"/>
      <c r="B221" s="263"/>
      <c r="C221" s="264"/>
      <c r="D221" s="241" t="s">
        <v>251</v>
      </c>
      <c r="E221" s="265" t="s">
        <v>1</v>
      </c>
      <c r="F221" s="266" t="s">
        <v>1179</v>
      </c>
      <c r="G221" s="264"/>
      <c r="H221" s="267">
        <v>18.199999999999999</v>
      </c>
      <c r="I221" s="268"/>
      <c r="J221" s="264"/>
      <c r="K221" s="264"/>
      <c r="L221" s="269"/>
      <c r="M221" s="270"/>
      <c r="N221" s="271"/>
      <c r="O221" s="271"/>
      <c r="P221" s="271"/>
      <c r="Q221" s="271"/>
      <c r="R221" s="271"/>
      <c r="S221" s="271"/>
      <c r="T221" s="27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3" t="s">
        <v>251</v>
      </c>
      <c r="AU221" s="273" t="s">
        <v>91</v>
      </c>
      <c r="AV221" s="14" t="s">
        <v>91</v>
      </c>
      <c r="AW221" s="14" t="s">
        <v>37</v>
      </c>
      <c r="AX221" s="14" t="s">
        <v>82</v>
      </c>
      <c r="AY221" s="273" t="s">
        <v>150</v>
      </c>
    </row>
    <row r="222" s="14" customFormat="1">
      <c r="A222" s="14"/>
      <c r="B222" s="263"/>
      <c r="C222" s="264"/>
      <c r="D222" s="241" t="s">
        <v>251</v>
      </c>
      <c r="E222" s="265" t="s">
        <v>1</v>
      </c>
      <c r="F222" s="266" t="s">
        <v>1180</v>
      </c>
      <c r="G222" s="264"/>
      <c r="H222" s="267">
        <v>69</v>
      </c>
      <c r="I222" s="268"/>
      <c r="J222" s="264"/>
      <c r="K222" s="264"/>
      <c r="L222" s="269"/>
      <c r="M222" s="270"/>
      <c r="N222" s="271"/>
      <c r="O222" s="271"/>
      <c r="P222" s="271"/>
      <c r="Q222" s="271"/>
      <c r="R222" s="271"/>
      <c r="S222" s="271"/>
      <c r="T222" s="27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3" t="s">
        <v>251</v>
      </c>
      <c r="AU222" s="273" t="s">
        <v>91</v>
      </c>
      <c r="AV222" s="14" t="s">
        <v>91</v>
      </c>
      <c r="AW222" s="14" t="s">
        <v>37</v>
      </c>
      <c r="AX222" s="14" t="s">
        <v>82</v>
      </c>
      <c r="AY222" s="273" t="s">
        <v>150</v>
      </c>
    </row>
    <row r="223" s="14" customFormat="1">
      <c r="A223" s="14"/>
      <c r="B223" s="263"/>
      <c r="C223" s="264"/>
      <c r="D223" s="241" t="s">
        <v>251</v>
      </c>
      <c r="E223" s="265" t="s">
        <v>1</v>
      </c>
      <c r="F223" s="266" t="s">
        <v>1181</v>
      </c>
      <c r="G223" s="264"/>
      <c r="H223" s="267">
        <v>18.350000000000001</v>
      </c>
      <c r="I223" s="268"/>
      <c r="J223" s="264"/>
      <c r="K223" s="264"/>
      <c r="L223" s="269"/>
      <c r="M223" s="270"/>
      <c r="N223" s="271"/>
      <c r="O223" s="271"/>
      <c r="P223" s="271"/>
      <c r="Q223" s="271"/>
      <c r="R223" s="271"/>
      <c r="S223" s="271"/>
      <c r="T223" s="27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3" t="s">
        <v>251</v>
      </c>
      <c r="AU223" s="273" t="s">
        <v>91</v>
      </c>
      <c r="AV223" s="14" t="s">
        <v>91</v>
      </c>
      <c r="AW223" s="14" t="s">
        <v>37</v>
      </c>
      <c r="AX223" s="14" t="s">
        <v>82</v>
      </c>
      <c r="AY223" s="273" t="s">
        <v>150</v>
      </c>
    </row>
    <row r="224" s="15" customFormat="1">
      <c r="A224" s="15"/>
      <c r="B224" s="274"/>
      <c r="C224" s="275"/>
      <c r="D224" s="241" t="s">
        <v>251</v>
      </c>
      <c r="E224" s="276" t="s">
        <v>1</v>
      </c>
      <c r="F224" s="277" t="s">
        <v>255</v>
      </c>
      <c r="G224" s="275"/>
      <c r="H224" s="278">
        <v>105.55000000000001</v>
      </c>
      <c r="I224" s="279"/>
      <c r="J224" s="275"/>
      <c r="K224" s="275"/>
      <c r="L224" s="280"/>
      <c r="M224" s="281"/>
      <c r="N224" s="282"/>
      <c r="O224" s="282"/>
      <c r="P224" s="282"/>
      <c r="Q224" s="282"/>
      <c r="R224" s="282"/>
      <c r="S224" s="282"/>
      <c r="T224" s="28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84" t="s">
        <v>251</v>
      </c>
      <c r="AU224" s="284" t="s">
        <v>91</v>
      </c>
      <c r="AV224" s="15" t="s">
        <v>149</v>
      </c>
      <c r="AW224" s="15" t="s">
        <v>37</v>
      </c>
      <c r="AX224" s="15" t="s">
        <v>89</v>
      </c>
      <c r="AY224" s="284" t="s">
        <v>150</v>
      </c>
    </row>
    <row r="225" s="2" customFormat="1" ht="37.8" customHeight="1">
      <c r="A225" s="39"/>
      <c r="B225" s="40"/>
      <c r="C225" s="228" t="s">
        <v>334</v>
      </c>
      <c r="D225" s="228" t="s">
        <v>153</v>
      </c>
      <c r="E225" s="229" t="s">
        <v>383</v>
      </c>
      <c r="F225" s="230" t="s">
        <v>384</v>
      </c>
      <c r="G225" s="231" t="s">
        <v>239</v>
      </c>
      <c r="H225" s="232">
        <v>827.32000000000005</v>
      </c>
      <c r="I225" s="233"/>
      <c r="J225" s="234">
        <f>ROUND(I225*H225,2)</f>
        <v>0</v>
      </c>
      <c r="K225" s="230" t="s">
        <v>240</v>
      </c>
      <c r="L225" s="45"/>
      <c r="M225" s="235" t="s">
        <v>1</v>
      </c>
      <c r="N225" s="236" t="s">
        <v>47</v>
      </c>
      <c r="O225" s="92"/>
      <c r="P225" s="237">
        <f>O225*H225</f>
        <v>0</v>
      </c>
      <c r="Q225" s="237">
        <v>0</v>
      </c>
      <c r="R225" s="237">
        <f>Q225*H225</f>
        <v>0</v>
      </c>
      <c r="S225" s="237">
        <v>0.014999999999999999</v>
      </c>
      <c r="T225" s="238">
        <f>S225*H225</f>
        <v>12.409800000000001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9" t="s">
        <v>334</v>
      </c>
      <c r="AT225" s="239" t="s">
        <v>153</v>
      </c>
      <c r="AU225" s="239" t="s">
        <v>91</v>
      </c>
      <c r="AY225" s="18" t="s">
        <v>150</v>
      </c>
      <c r="BE225" s="240">
        <f>IF(N225="základní",J225,0)</f>
        <v>0</v>
      </c>
      <c r="BF225" s="240">
        <f>IF(N225="snížená",J225,0)</f>
        <v>0</v>
      </c>
      <c r="BG225" s="240">
        <f>IF(N225="zákl. přenesená",J225,0)</f>
        <v>0</v>
      </c>
      <c r="BH225" s="240">
        <f>IF(N225="sníž. přenesená",J225,0)</f>
        <v>0</v>
      </c>
      <c r="BI225" s="240">
        <f>IF(N225="nulová",J225,0)</f>
        <v>0</v>
      </c>
      <c r="BJ225" s="18" t="s">
        <v>89</v>
      </c>
      <c r="BK225" s="240">
        <f>ROUND(I225*H225,2)</f>
        <v>0</v>
      </c>
      <c r="BL225" s="18" t="s">
        <v>334</v>
      </c>
      <c r="BM225" s="239" t="s">
        <v>1182</v>
      </c>
    </row>
    <row r="226" s="2" customFormat="1">
      <c r="A226" s="39"/>
      <c r="B226" s="40"/>
      <c r="C226" s="41"/>
      <c r="D226" s="241" t="s">
        <v>158</v>
      </c>
      <c r="E226" s="41"/>
      <c r="F226" s="242" t="s">
        <v>386</v>
      </c>
      <c r="G226" s="41"/>
      <c r="H226" s="41"/>
      <c r="I226" s="243"/>
      <c r="J226" s="41"/>
      <c r="K226" s="41"/>
      <c r="L226" s="45"/>
      <c r="M226" s="244"/>
      <c r="N226" s="245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158</v>
      </c>
      <c r="AU226" s="18" t="s">
        <v>91</v>
      </c>
    </row>
    <row r="227" s="2" customFormat="1">
      <c r="A227" s="39"/>
      <c r="B227" s="40"/>
      <c r="C227" s="41"/>
      <c r="D227" s="251" t="s">
        <v>243</v>
      </c>
      <c r="E227" s="41"/>
      <c r="F227" s="252" t="s">
        <v>387</v>
      </c>
      <c r="G227" s="41"/>
      <c r="H227" s="41"/>
      <c r="I227" s="243"/>
      <c r="J227" s="41"/>
      <c r="K227" s="41"/>
      <c r="L227" s="45"/>
      <c r="M227" s="244"/>
      <c r="N227" s="245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243</v>
      </c>
      <c r="AU227" s="18" t="s">
        <v>91</v>
      </c>
    </row>
    <row r="228" s="13" customFormat="1">
      <c r="A228" s="13"/>
      <c r="B228" s="253"/>
      <c r="C228" s="254"/>
      <c r="D228" s="241" t="s">
        <v>251</v>
      </c>
      <c r="E228" s="255" t="s">
        <v>1</v>
      </c>
      <c r="F228" s="256" t="s">
        <v>270</v>
      </c>
      <c r="G228" s="254"/>
      <c r="H228" s="255" t="s">
        <v>1</v>
      </c>
      <c r="I228" s="257"/>
      <c r="J228" s="254"/>
      <c r="K228" s="254"/>
      <c r="L228" s="258"/>
      <c r="M228" s="259"/>
      <c r="N228" s="260"/>
      <c r="O228" s="260"/>
      <c r="P228" s="260"/>
      <c r="Q228" s="260"/>
      <c r="R228" s="260"/>
      <c r="S228" s="260"/>
      <c r="T228" s="26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2" t="s">
        <v>251</v>
      </c>
      <c r="AU228" s="262" t="s">
        <v>91</v>
      </c>
      <c r="AV228" s="13" t="s">
        <v>89</v>
      </c>
      <c r="AW228" s="13" t="s">
        <v>37</v>
      </c>
      <c r="AX228" s="13" t="s">
        <v>82</v>
      </c>
      <c r="AY228" s="262" t="s">
        <v>150</v>
      </c>
    </row>
    <row r="229" s="13" customFormat="1">
      <c r="A229" s="13"/>
      <c r="B229" s="253"/>
      <c r="C229" s="254"/>
      <c r="D229" s="241" t="s">
        <v>251</v>
      </c>
      <c r="E229" s="255" t="s">
        <v>1</v>
      </c>
      <c r="F229" s="256" t="s">
        <v>1183</v>
      </c>
      <c r="G229" s="254"/>
      <c r="H229" s="255" t="s">
        <v>1</v>
      </c>
      <c r="I229" s="257"/>
      <c r="J229" s="254"/>
      <c r="K229" s="254"/>
      <c r="L229" s="258"/>
      <c r="M229" s="259"/>
      <c r="N229" s="260"/>
      <c r="O229" s="260"/>
      <c r="P229" s="260"/>
      <c r="Q229" s="260"/>
      <c r="R229" s="260"/>
      <c r="S229" s="260"/>
      <c r="T229" s="26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2" t="s">
        <v>251</v>
      </c>
      <c r="AU229" s="262" t="s">
        <v>91</v>
      </c>
      <c r="AV229" s="13" t="s">
        <v>89</v>
      </c>
      <c r="AW229" s="13" t="s">
        <v>37</v>
      </c>
      <c r="AX229" s="13" t="s">
        <v>82</v>
      </c>
      <c r="AY229" s="262" t="s">
        <v>150</v>
      </c>
    </row>
    <row r="230" s="14" customFormat="1">
      <c r="A230" s="14"/>
      <c r="B230" s="263"/>
      <c r="C230" s="264"/>
      <c r="D230" s="241" t="s">
        <v>251</v>
      </c>
      <c r="E230" s="265" t="s">
        <v>1</v>
      </c>
      <c r="F230" s="266" t="s">
        <v>1184</v>
      </c>
      <c r="G230" s="264"/>
      <c r="H230" s="267">
        <v>288.60000000000002</v>
      </c>
      <c r="I230" s="268"/>
      <c r="J230" s="264"/>
      <c r="K230" s="264"/>
      <c r="L230" s="269"/>
      <c r="M230" s="270"/>
      <c r="N230" s="271"/>
      <c r="O230" s="271"/>
      <c r="P230" s="271"/>
      <c r="Q230" s="271"/>
      <c r="R230" s="271"/>
      <c r="S230" s="271"/>
      <c r="T230" s="27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3" t="s">
        <v>251</v>
      </c>
      <c r="AU230" s="273" t="s">
        <v>91</v>
      </c>
      <c r="AV230" s="14" t="s">
        <v>91</v>
      </c>
      <c r="AW230" s="14" t="s">
        <v>37</v>
      </c>
      <c r="AX230" s="14" t="s">
        <v>82</v>
      </c>
      <c r="AY230" s="273" t="s">
        <v>150</v>
      </c>
    </row>
    <row r="231" s="13" customFormat="1">
      <c r="A231" s="13"/>
      <c r="B231" s="253"/>
      <c r="C231" s="254"/>
      <c r="D231" s="241" t="s">
        <v>251</v>
      </c>
      <c r="E231" s="255" t="s">
        <v>1</v>
      </c>
      <c r="F231" s="256" t="s">
        <v>1148</v>
      </c>
      <c r="G231" s="254"/>
      <c r="H231" s="255" t="s">
        <v>1</v>
      </c>
      <c r="I231" s="257"/>
      <c r="J231" s="254"/>
      <c r="K231" s="254"/>
      <c r="L231" s="258"/>
      <c r="M231" s="259"/>
      <c r="N231" s="260"/>
      <c r="O231" s="260"/>
      <c r="P231" s="260"/>
      <c r="Q231" s="260"/>
      <c r="R231" s="260"/>
      <c r="S231" s="260"/>
      <c r="T231" s="26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2" t="s">
        <v>251</v>
      </c>
      <c r="AU231" s="262" t="s">
        <v>91</v>
      </c>
      <c r="AV231" s="13" t="s">
        <v>89</v>
      </c>
      <c r="AW231" s="13" t="s">
        <v>37</v>
      </c>
      <c r="AX231" s="13" t="s">
        <v>82</v>
      </c>
      <c r="AY231" s="262" t="s">
        <v>150</v>
      </c>
    </row>
    <row r="232" s="14" customFormat="1">
      <c r="A232" s="14"/>
      <c r="B232" s="263"/>
      <c r="C232" s="264"/>
      <c r="D232" s="241" t="s">
        <v>251</v>
      </c>
      <c r="E232" s="265" t="s">
        <v>1</v>
      </c>
      <c r="F232" s="266" t="s">
        <v>1185</v>
      </c>
      <c r="G232" s="264"/>
      <c r="H232" s="267">
        <v>538.72000000000003</v>
      </c>
      <c r="I232" s="268"/>
      <c r="J232" s="264"/>
      <c r="K232" s="264"/>
      <c r="L232" s="269"/>
      <c r="M232" s="270"/>
      <c r="N232" s="271"/>
      <c r="O232" s="271"/>
      <c r="P232" s="271"/>
      <c r="Q232" s="271"/>
      <c r="R232" s="271"/>
      <c r="S232" s="271"/>
      <c r="T232" s="27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3" t="s">
        <v>251</v>
      </c>
      <c r="AU232" s="273" t="s">
        <v>91</v>
      </c>
      <c r="AV232" s="14" t="s">
        <v>91</v>
      </c>
      <c r="AW232" s="14" t="s">
        <v>37</v>
      </c>
      <c r="AX232" s="14" t="s">
        <v>82</v>
      </c>
      <c r="AY232" s="273" t="s">
        <v>150</v>
      </c>
    </row>
    <row r="233" s="15" customFormat="1">
      <c r="A233" s="15"/>
      <c r="B233" s="274"/>
      <c r="C233" s="275"/>
      <c r="D233" s="241" t="s">
        <v>251</v>
      </c>
      <c r="E233" s="276" t="s">
        <v>1</v>
      </c>
      <c r="F233" s="277" t="s">
        <v>255</v>
      </c>
      <c r="G233" s="275"/>
      <c r="H233" s="278">
        <v>827.32000000000005</v>
      </c>
      <c r="I233" s="279"/>
      <c r="J233" s="275"/>
      <c r="K233" s="275"/>
      <c r="L233" s="280"/>
      <c r="M233" s="281"/>
      <c r="N233" s="282"/>
      <c r="O233" s="282"/>
      <c r="P233" s="282"/>
      <c r="Q233" s="282"/>
      <c r="R233" s="282"/>
      <c r="S233" s="282"/>
      <c r="T233" s="28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84" t="s">
        <v>251</v>
      </c>
      <c r="AU233" s="284" t="s">
        <v>91</v>
      </c>
      <c r="AV233" s="15" t="s">
        <v>149</v>
      </c>
      <c r="AW233" s="15" t="s">
        <v>37</v>
      </c>
      <c r="AX233" s="15" t="s">
        <v>89</v>
      </c>
      <c r="AY233" s="284" t="s">
        <v>150</v>
      </c>
    </row>
    <row r="234" s="12" customFormat="1" ht="22.8" customHeight="1">
      <c r="A234" s="12"/>
      <c r="B234" s="212"/>
      <c r="C234" s="213"/>
      <c r="D234" s="214" t="s">
        <v>81</v>
      </c>
      <c r="E234" s="226" t="s">
        <v>389</v>
      </c>
      <c r="F234" s="226" t="s">
        <v>390</v>
      </c>
      <c r="G234" s="213"/>
      <c r="H234" s="213"/>
      <c r="I234" s="216"/>
      <c r="J234" s="227">
        <f>BK234</f>
        <v>0</v>
      </c>
      <c r="K234" s="213"/>
      <c r="L234" s="218"/>
      <c r="M234" s="219"/>
      <c r="N234" s="220"/>
      <c r="O234" s="220"/>
      <c r="P234" s="221">
        <f>SUM(P235:P237)</f>
        <v>0</v>
      </c>
      <c r="Q234" s="220"/>
      <c r="R234" s="221">
        <f>SUM(R235:R237)</f>
        <v>0</v>
      </c>
      <c r="S234" s="220"/>
      <c r="T234" s="222">
        <f>SUM(T235:T237)</f>
        <v>0.36912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3" t="s">
        <v>91</v>
      </c>
      <c r="AT234" s="224" t="s">
        <v>81</v>
      </c>
      <c r="AU234" s="224" t="s">
        <v>89</v>
      </c>
      <c r="AY234" s="223" t="s">
        <v>150</v>
      </c>
      <c r="BK234" s="225">
        <f>SUM(BK235:BK237)</f>
        <v>0</v>
      </c>
    </row>
    <row r="235" s="2" customFormat="1" ht="16.5" customHeight="1">
      <c r="A235" s="39"/>
      <c r="B235" s="40"/>
      <c r="C235" s="228" t="s">
        <v>360</v>
      </c>
      <c r="D235" s="228" t="s">
        <v>153</v>
      </c>
      <c r="E235" s="229" t="s">
        <v>391</v>
      </c>
      <c r="F235" s="230" t="s">
        <v>392</v>
      </c>
      <c r="G235" s="231" t="s">
        <v>393</v>
      </c>
      <c r="H235" s="232">
        <v>16</v>
      </c>
      <c r="I235" s="233"/>
      <c r="J235" s="234">
        <f>ROUND(I235*H235,2)</f>
        <v>0</v>
      </c>
      <c r="K235" s="230" t="s">
        <v>240</v>
      </c>
      <c r="L235" s="45"/>
      <c r="M235" s="235" t="s">
        <v>1</v>
      </c>
      <c r="N235" s="236" t="s">
        <v>47</v>
      </c>
      <c r="O235" s="92"/>
      <c r="P235" s="237">
        <f>O235*H235</f>
        <v>0</v>
      </c>
      <c r="Q235" s="237">
        <v>0</v>
      </c>
      <c r="R235" s="237">
        <f>Q235*H235</f>
        <v>0</v>
      </c>
      <c r="S235" s="237">
        <v>0.02307</v>
      </c>
      <c r="T235" s="238">
        <f>S235*H235</f>
        <v>0.36912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9" t="s">
        <v>334</v>
      </c>
      <c r="AT235" s="239" t="s">
        <v>153</v>
      </c>
      <c r="AU235" s="239" t="s">
        <v>91</v>
      </c>
      <c r="AY235" s="18" t="s">
        <v>150</v>
      </c>
      <c r="BE235" s="240">
        <f>IF(N235="základní",J235,0)</f>
        <v>0</v>
      </c>
      <c r="BF235" s="240">
        <f>IF(N235="snížená",J235,0)</f>
        <v>0</v>
      </c>
      <c r="BG235" s="240">
        <f>IF(N235="zákl. přenesená",J235,0)</f>
        <v>0</v>
      </c>
      <c r="BH235" s="240">
        <f>IF(N235="sníž. přenesená",J235,0)</f>
        <v>0</v>
      </c>
      <c r="BI235" s="240">
        <f>IF(N235="nulová",J235,0)</f>
        <v>0</v>
      </c>
      <c r="BJ235" s="18" t="s">
        <v>89</v>
      </c>
      <c r="BK235" s="240">
        <f>ROUND(I235*H235,2)</f>
        <v>0</v>
      </c>
      <c r="BL235" s="18" t="s">
        <v>334</v>
      </c>
      <c r="BM235" s="239" t="s">
        <v>1186</v>
      </c>
    </row>
    <row r="236" s="2" customFormat="1">
      <c r="A236" s="39"/>
      <c r="B236" s="40"/>
      <c r="C236" s="41"/>
      <c r="D236" s="241" t="s">
        <v>158</v>
      </c>
      <c r="E236" s="41"/>
      <c r="F236" s="242" t="s">
        <v>395</v>
      </c>
      <c r="G236" s="41"/>
      <c r="H236" s="41"/>
      <c r="I236" s="243"/>
      <c r="J236" s="41"/>
      <c r="K236" s="41"/>
      <c r="L236" s="45"/>
      <c r="M236" s="244"/>
      <c r="N236" s="245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158</v>
      </c>
      <c r="AU236" s="18" t="s">
        <v>91</v>
      </c>
    </row>
    <row r="237" s="2" customFormat="1">
      <c r="A237" s="39"/>
      <c r="B237" s="40"/>
      <c r="C237" s="41"/>
      <c r="D237" s="251" t="s">
        <v>243</v>
      </c>
      <c r="E237" s="41"/>
      <c r="F237" s="252" t="s">
        <v>396</v>
      </c>
      <c r="G237" s="41"/>
      <c r="H237" s="41"/>
      <c r="I237" s="243"/>
      <c r="J237" s="41"/>
      <c r="K237" s="41"/>
      <c r="L237" s="45"/>
      <c r="M237" s="244"/>
      <c r="N237" s="245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243</v>
      </c>
      <c r="AU237" s="18" t="s">
        <v>91</v>
      </c>
    </row>
    <row r="238" s="12" customFormat="1" ht="22.8" customHeight="1">
      <c r="A238" s="12"/>
      <c r="B238" s="212"/>
      <c r="C238" s="213"/>
      <c r="D238" s="214" t="s">
        <v>81</v>
      </c>
      <c r="E238" s="226" t="s">
        <v>406</v>
      </c>
      <c r="F238" s="226" t="s">
        <v>407</v>
      </c>
      <c r="G238" s="213"/>
      <c r="H238" s="213"/>
      <c r="I238" s="216"/>
      <c r="J238" s="227">
        <f>BK238</f>
        <v>0</v>
      </c>
      <c r="K238" s="213"/>
      <c r="L238" s="218"/>
      <c r="M238" s="219"/>
      <c r="N238" s="220"/>
      <c r="O238" s="220"/>
      <c r="P238" s="221">
        <f>SUM(P239:P247)</f>
        <v>0</v>
      </c>
      <c r="Q238" s="220"/>
      <c r="R238" s="221">
        <f>SUM(R239:R247)</f>
        <v>0</v>
      </c>
      <c r="S238" s="220"/>
      <c r="T238" s="222">
        <f>SUM(T239:T247)</f>
        <v>0.33654200000000001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3" t="s">
        <v>91</v>
      </c>
      <c r="AT238" s="224" t="s">
        <v>81</v>
      </c>
      <c r="AU238" s="224" t="s">
        <v>89</v>
      </c>
      <c r="AY238" s="223" t="s">
        <v>150</v>
      </c>
      <c r="BK238" s="225">
        <f>SUM(BK239:BK247)</f>
        <v>0</v>
      </c>
    </row>
    <row r="239" s="2" customFormat="1" ht="24.15" customHeight="1">
      <c r="A239" s="39"/>
      <c r="B239" s="40"/>
      <c r="C239" s="228" t="s">
        <v>365</v>
      </c>
      <c r="D239" s="228" t="s">
        <v>153</v>
      </c>
      <c r="E239" s="229" t="s">
        <v>409</v>
      </c>
      <c r="F239" s="230" t="s">
        <v>410</v>
      </c>
      <c r="G239" s="231" t="s">
        <v>368</v>
      </c>
      <c r="H239" s="232">
        <v>176.19999999999999</v>
      </c>
      <c r="I239" s="233"/>
      <c r="J239" s="234">
        <f>ROUND(I239*H239,2)</f>
        <v>0</v>
      </c>
      <c r="K239" s="230" t="s">
        <v>240</v>
      </c>
      <c r="L239" s="45"/>
      <c r="M239" s="235" t="s">
        <v>1</v>
      </c>
      <c r="N239" s="236" t="s">
        <v>47</v>
      </c>
      <c r="O239" s="92"/>
      <c r="P239" s="237">
        <f>O239*H239</f>
        <v>0</v>
      </c>
      <c r="Q239" s="237">
        <v>0</v>
      </c>
      <c r="R239" s="237">
        <f>Q239*H239</f>
        <v>0</v>
      </c>
      <c r="S239" s="237">
        <v>0.00191</v>
      </c>
      <c r="T239" s="238">
        <f>S239*H239</f>
        <v>0.33654200000000001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9" t="s">
        <v>334</v>
      </c>
      <c r="AT239" s="239" t="s">
        <v>153</v>
      </c>
      <c r="AU239" s="239" t="s">
        <v>91</v>
      </c>
      <c r="AY239" s="18" t="s">
        <v>150</v>
      </c>
      <c r="BE239" s="240">
        <f>IF(N239="základní",J239,0)</f>
        <v>0</v>
      </c>
      <c r="BF239" s="240">
        <f>IF(N239="snížená",J239,0)</f>
        <v>0</v>
      </c>
      <c r="BG239" s="240">
        <f>IF(N239="zákl. přenesená",J239,0)</f>
        <v>0</v>
      </c>
      <c r="BH239" s="240">
        <f>IF(N239="sníž. přenesená",J239,0)</f>
        <v>0</v>
      </c>
      <c r="BI239" s="240">
        <f>IF(N239="nulová",J239,0)</f>
        <v>0</v>
      </c>
      <c r="BJ239" s="18" t="s">
        <v>89</v>
      </c>
      <c r="BK239" s="240">
        <f>ROUND(I239*H239,2)</f>
        <v>0</v>
      </c>
      <c r="BL239" s="18" t="s">
        <v>334</v>
      </c>
      <c r="BM239" s="239" t="s">
        <v>1187</v>
      </c>
    </row>
    <row r="240" s="2" customFormat="1">
      <c r="A240" s="39"/>
      <c r="B240" s="40"/>
      <c r="C240" s="41"/>
      <c r="D240" s="241" t="s">
        <v>158</v>
      </c>
      <c r="E240" s="41"/>
      <c r="F240" s="242" t="s">
        <v>412</v>
      </c>
      <c r="G240" s="41"/>
      <c r="H240" s="41"/>
      <c r="I240" s="243"/>
      <c r="J240" s="41"/>
      <c r="K240" s="41"/>
      <c r="L240" s="45"/>
      <c r="M240" s="244"/>
      <c r="N240" s="245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158</v>
      </c>
      <c r="AU240" s="18" t="s">
        <v>91</v>
      </c>
    </row>
    <row r="241" s="2" customFormat="1">
      <c r="A241" s="39"/>
      <c r="B241" s="40"/>
      <c r="C241" s="41"/>
      <c r="D241" s="251" t="s">
        <v>243</v>
      </c>
      <c r="E241" s="41"/>
      <c r="F241" s="252" t="s">
        <v>413</v>
      </c>
      <c r="G241" s="41"/>
      <c r="H241" s="41"/>
      <c r="I241" s="243"/>
      <c r="J241" s="41"/>
      <c r="K241" s="41"/>
      <c r="L241" s="45"/>
      <c r="M241" s="244"/>
      <c r="N241" s="245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243</v>
      </c>
      <c r="AU241" s="18" t="s">
        <v>91</v>
      </c>
    </row>
    <row r="242" s="13" customFormat="1">
      <c r="A242" s="13"/>
      <c r="B242" s="253"/>
      <c r="C242" s="254"/>
      <c r="D242" s="241" t="s">
        <v>251</v>
      </c>
      <c r="E242" s="255" t="s">
        <v>1</v>
      </c>
      <c r="F242" s="256" t="s">
        <v>270</v>
      </c>
      <c r="G242" s="254"/>
      <c r="H242" s="255" t="s">
        <v>1</v>
      </c>
      <c r="I242" s="257"/>
      <c r="J242" s="254"/>
      <c r="K242" s="254"/>
      <c r="L242" s="258"/>
      <c r="M242" s="259"/>
      <c r="N242" s="260"/>
      <c r="O242" s="260"/>
      <c r="P242" s="260"/>
      <c r="Q242" s="260"/>
      <c r="R242" s="260"/>
      <c r="S242" s="260"/>
      <c r="T242" s="26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2" t="s">
        <v>251</v>
      </c>
      <c r="AU242" s="262" t="s">
        <v>91</v>
      </c>
      <c r="AV242" s="13" t="s">
        <v>89</v>
      </c>
      <c r="AW242" s="13" t="s">
        <v>37</v>
      </c>
      <c r="AX242" s="13" t="s">
        <v>82</v>
      </c>
      <c r="AY242" s="262" t="s">
        <v>150</v>
      </c>
    </row>
    <row r="243" s="13" customFormat="1">
      <c r="A243" s="13"/>
      <c r="B243" s="253"/>
      <c r="C243" s="254"/>
      <c r="D243" s="241" t="s">
        <v>251</v>
      </c>
      <c r="E243" s="255" t="s">
        <v>1</v>
      </c>
      <c r="F243" s="256" t="s">
        <v>414</v>
      </c>
      <c r="G243" s="254"/>
      <c r="H243" s="255" t="s">
        <v>1</v>
      </c>
      <c r="I243" s="257"/>
      <c r="J243" s="254"/>
      <c r="K243" s="254"/>
      <c r="L243" s="258"/>
      <c r="M243" s="259"/>
      <c r="N243" s="260"/>
      <c r="O243" s="260"/>
      <c r="P243" s="260"/>
      <c r="Q243" s="260"/>
      <c r="R243" s="260"/>
      <c r="S243" s="260"/>
      <c r="T243" s="26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2" t="s">
        <v>251</v>
      </c>
      <c r="AU243" s="262" t="s">
        <v>91</v>
      </c>
      <c r="AV243" s="13" t="s">
        <v>89</v>
      </c>
      <c r="AW243" s="13" t="s">
        <v>37</v>
      </c>
      <c r="AX243" s="13" t="s">
        <v>82</v>
      </c>
      <c r="AY243" s="262" t="s">
        <v>150</v>
      </c>
    </row>
    <row r="244" s="14" customFormat="1">
      <c r="A244" s="14"/>
      <c r="B244" s="263"/>
      <c r="C244" s="264"/>
      <c r="D244" s="241" t="s">
        <v>251</v>
      </c>
      <c r="E244" s="265" t="s">
        <v>1</v>
      </c>
      <c r="F244" s="266" t="s">
        <v>1188</v>
      </c>
      <c r="G244" s="264"/>
      <c r="H244" s="267">
        <v>54.399999999999999</v>
      </c>
      <c r="I244" s="268"/>
      <c r="J244" s="264"/>
      <c r="K244" s="264"/>
      <c r="L244" s="269"/>
      <c r="M244" s="270"/>
      <c r="N244" s="271"/>
      <c r="O244" s="271"/>
      <c r="P244" s="271"/>
      <c r="Q244" s="271"/>
      <c r="R244" s="271"/>
      <c r="S244" s="271"/>
      <c r="T244" s="27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3" t="s">
        <v>251</v>
      </c>
      <c r="AU244" s="273" t="s">
        <v>91</v>
      </c>
      <c r="AV244" s="14" t="s">
        <v>91</v>
      </c>
      <c r="AW244" s="14" t="s">
        <v>37</v>
      </c>
      <c r="AX244" s="14" t="s">
        <v>82</v>
      </c>
      <c r="AY244" s="273" t="s">
        <v>150</v>
      </c>
    </row>
    <row r="245" s="14" customFormat="1">
      <c r="A245" s="14"/>
      <c r="B245" s="263"/>
      <c r="C245" s="264"/>
      <c r="D245" s="241" t="s">
        <v>251</v>
      </c>
      <c r="E245" s="265" t="s">
        <v>1</v>
      </c>
      <c r="F245" s="266" t="s">
        <v>1189</v>
      </c>
      <c r="G245" s="264"/>
      <c r="H245" s="267">
        <v>97.799999999999997</v>
      </c>
      <c r="I245" s="268"/>
      <c r="J245" s="264"/>
      <c r="K245" s="264"/>
      <c r="L245" s="269"/>
      <c r="M245" s="270"/>
      <c r="N245" s="271"/>
      <c r="O245" s="271"/>
      <c r="P245" s="271"/>
      <c r="Q245" s="271"/>
      <c r="R245" s="271"/>
      <c r="S245" s="271"/>
      <c r="T245" s="27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3" t="s">
        <v>251</v>
      </c>
      <c r="AU245" s="273" t="s">
        <v>91</v>
      </c>
      <c r="AV245" s="14" t="s">
        <v>91</v>
      </c>
      <c r="AW245" s="14" t="s">
        <v>37</v>
      </c>
      <c r="AX245" s="14" t="s">
        <v>82</v>
      </c>
      <c r="AY245" s="273" t="s">
        <v>150</v>
      </c>
    </row>
    <row r="246" s="14" customFormat="1">
      <c r="A246" s="14"/>
      <c r="B246" s="263"/>
      <c r="C246" s="264"/>
      <c r="D246" s="241" t="s">
        <v>251</v>
      </c>
      <c r="E246" s="265" t="s">
        <v>1</v>
      </c>
      <c r="F246" s="266" t="s">
        <v>1190</v>
      </c>
      <c r="G246" s="264"/>
      <c r="H246" s="267">
        <v>24</v>
      </c>
      <c r="I246" s="268"/>
      <c r="J246" s="264"/>
      <c r="K246" s="264"/>
      <c r="L246" s="269"/>
      <c r="M246" s="270"/>
      <c r="N246" s="271"/>
      <c r="O246" s="271"/>
      <c r="P246" s="271"/>
      <c r="Q246" s="271"/>
      <c r="R246" s="271"/>
      <c r="S246" s="271"/>
      <c r="T246" s="27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3" t="s">
        <v>251</v>
      </c>
      <c r="AU246" s="273" t="s">
        <v>91</v>
      </c>
      <c r="AV246" s="14" t="s">
        <v>91</v>
      </c>
      <c r="AW246" s="14" t="s">
        <v>37</v>
      </c>
      <c r="AX246" s="14" t="s">
        <v>82</v>
      </c>
      <c r="AY246" s="273" t="s">
        <v>150</v>
      </c>
    </row>
    <row r="247" s="15" customFormat="1">
      <c r="A247" s="15"/>
      <c r="B247" s="274"/>
      <c r="C247" s="275"/>
      <c r="D247" s="241" t="s">
        <v>251</v>
      </c>
      <c r="E247" s="276" t="s">
        <v>1</v>
      </c>
      <c r="F247" s="277" t="s">
        <v>255</v>
      </c>
      <c r="G247" s="275"/>
      <c r="H247" s="278">
        <v>176.19999999999999</v>
      </c>
      <c r="I247" s="279"/>
      <c r="J247" s="275"/>
      <c r="K247" s="275"/>
      <c r="L247" s="280"/>
      <c r="M247" s="281"/>
      <c r="N247" s="282"/>
      <c r="O247" s="282"/>
      <c r="P247" s="282"/>
      <c r="Q247" s="282"/>
      <c r="R247" s="282"/>
      <c r="S247" s="282"/>
      <c r="T247" s="283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84" t="s">
        <v>251</v>
      </c>
      <c r="AU247" s="284" t="s">
        <v>91</v>
      </c>
      <c r="AV247" s="15" t="s">
        <v>149</v>
      </c>
      <c r="AW247" s="15" t="s">
        <v>37</v>
      </c>
      <c r="AX247" s="15" t="s">
        <v>89</v>
      </c>
      <c r="AY247" s="284" t="s">
        <v>150</v>
      </c>
    </row>
    <row r="248" s="12" customFormat="1" ht="22.8" customHeight="1">
      <c r="A248" s="12"/>
      <c r="B248" s="212"/>
      <c r="C248" s="213"/>
      <c r="D248" s="214" t="s">
        <v>81</v>
      </c>
      <c r="E248" s="226" t="s">
        <v>416</v>
      </c>
      <c r="F248" s="226" t="s">
        <v>417</v>
      </c>
      <c r="G248" s="213"/>
      <c r="H248" s="213"/>
      <c r="I248" s="216"/>
      <c r="J248" s="227">
        <f>BK248</f>
        <v>0</v>
      </c>
      <c r="K248" s="213"/>
      <c r="L248" s="218"/>
      <c r="M248" s="219"/>
      <c r="N248" s="220"/>
      <c r="O248" s="220"/>
      <c r="P248" s="221">
        <f>SUM(P249:P254)</f>
        <v>0</v>
      </c>
      <c r="Q248" s="220"/>
      <c r="R248" s="221">
        <f>SUM(R249:R254)</f>
        <v>0.074810399999999999</v>
      </c>
      <c r="S248" s="220"/>
      <c r="T248" s="222">
        <f>SUM(T249:T254)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3" t="s">
        <v>91</v>
      </c>
      <c r="AT248" s="224" t="s">
        <v>81</v>
      </c>
      <c r="AU248" s="224" t="s">
        <v>89</v>
      </c>
      <c r="AY248" s="223" t="s">
        <v>150</v>
      </c>
      <c r="BK248" s="225">
        <f>SUM(BK249:BK254)</f>
        <v>0</v>
      </c>
    </row>
    <row r="249" s="2" customFormat="1" ht="16.5" customHeight="1">
      <c r="A249" s="39"/>
      <c r="B249" s="40"/>
      <c r="C249" s="228" t="s">
        <v>375</v>
      </c>
      <c r="D249" s="228" t="s">
        <v>153</v>
      </c>
      <c r="E249" s="229" t="s">
        <v>419</v>
      </c>
      <c r="F249" s="230" t="s">
        <v>420</v>
      </c>
      <c r="G249" s="231" t="s">
        <v>239</v>
      </c>
      <c r="H249" s="232">
        <v>534.36000000000001</v>
      </c>
      <c r="I249" s="233"/>
      <c r="J249" s="234">
        <f>ROUND(I249*H249,2)</f>
        <v>0</v>
      </c>
      <c r="K249" s="230" t="s">
        <v>240</v>
      </c>
      <c r="L249" s="45"/>
      <c r="M249" s="235" t="s">
        <v>1</v>
      </c>
      <c r="N249" s="236" t="s">
        <v>47</v>
      </c>
      <c r="O249" s="92"/>
      <c r="P249" s="237">
        <f>O249*H249</f>
        <v>0</v>
      </c>
      <c r="Q249" s="237">
        <v>0.00013999999999999999</v>
      </c>
      <c r="R249" s="237">
        <f>Q249*H249</f>
        <v>0.074810399999999999</v>
      </c>
      <c r="S249" s="237">
        <v>0</v>
      </c>
      <c r="T249" s="238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9" t="s">
        <v>334</v>
      </c>
      <c r="AT249" s="239" t="s">
        <v>153</v>
      </c>
      <c r="AU249" s="239" t="s">
        <v>91</v>
      </c>
      <c r="AY249" s="18" t="s">
        <v>150</v>
      </c>
      <c r="BE249" s="240">
        <f>IF(N249="základní",J249,0)</f>
        <v>0</v>
      </c>
      <c r="BF249" s="240">
        <f>IF(N249="snížená",J249,0)</f>
        <v>0</v>
      </c>
      <c r="BG249" s="240">
        <f>IF(N249="zákl. přenesená",J249,0)</f>
        <v>0</v>
      </c>
      <c r="BH249" s="240">
        <f>IF(N249="sníž. přenesená",J249,0)</f>
        <v>0</v>
      </c>
      <c r="BI249" s="240">
        <f>IF(N249="nulová",J249,0)</f>
        <v>0</v>
      </c>
      <c r="BJ249" s="18" t="s">
        <v>89</v>
      </c>
      <c r="BK249" s="240">
        <f>ROUND(I249*H249,2)</f>
        <v>0</v>
      </c>
      <c r="BL249" s="18" t="s">
        <v>334</v>
      </c>
      <c r="BM249" s="239" t="s">
        <v>1191</v>
      </c>
    </row>
    <row r="250" s="2" customFormat="1">
      <c r="A250" s="39"/>
      <c r="B250" s="40"/>
      <c r="C250" s="41"/>
      <c r="D250" s="241" t="s">
        <v>158</v>
      </c>
      <c r="E250" s="41"/>
      <c r="F250" s="242" t="s">
        <v>422</v>
      </c>
      <c r="G250" s="41"/>
      <c r="H250" s="41"/>
      <c r="I250" s="243"/>
      <c r="J250" s="41"/>
      <c r="K250" s="41"/>
      <c r="L250" s="45"/>
      <c r="M250" s="244"/>
      <c r="N250" s="245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158</v>
      </c>
      <c r="AU250" s="18" t="s">
        <v>91</v>
      </c>
    </row>
    <row r="251" s="2" customFormat="1">
      <c r="A251" s="39"/>
      <c r="B251" s="40"/>
      <c r="C251" s="41"/>
      <c r="D251" s="251" t="s">
        <v>243</v>
      </c>
      <c r="E251" s="41"/>
      <c r="F251" s="252" t="s">
        <v>423</v>
      </c>
      <c r="G251" s="41"/>
      <c r="H251" s="41"/>
      <c r="I251" s="243"/>
      <c r="J251" s="41"/>
      <c r="K251" s="41"/>
      <c r="L251" s="45"/>
      <c r="M251" s="244"/>
      <c r="N251" s="245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243</v>
      </c>
      <c r="AU251" s="18" t="s">
        <v>91</v>
      </c>
    </row>
    <row r="252" s="13" customFormat="1">
      <c r="A252" s="13"/>
      <c r="B252" s="253"/>
      <c r="C252" s="254"/>
      <c r="D252" s="241" t="s">
        <v>251</v>
      </c>
      <c r="E252" s="255" t="s">
        <v>1</v>
      </c>
      <c r="F252" s="256" t="s">
        <v>270</v>
      </c>
      <c r="G252" s="254"/>
      <c r="H252" s="255" t="s">
        <v>1</v>
      </c>
      <c r="I252" s="257"/>
      <c r="J252" s="254"/>
      <c r="K252" s="254"/>
      <c r="L252" s="258"/>
      <c r="M252" s="259"/>
      <c r="N252" s="260"/>
      <c r="O252" s="260"/>
      <c r="P252" s="260"/>
      <c r="Q252" s="260"/>
      <c r="R252" s="260"/>
      <c r="S252" s="260"/>
      <c r="T252" s="26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2" t="s">
        <v>251</v>
      </c>
      <c r="AU252" s="262" t="s">
        <v>91</v>
      </c>
      <c r="AV252" s="13" t="s">
        <v>89</v>
      </c>
      <c r="AW252" s="13" t="s">
        <v>37</v>
      </c>
      <c r="AX252" s="13" t="s">
        <v>82</v>
      </c>
      <c r="AY252" s="262" t="s">
        <v>150</v>
      </c>
    </row>
    <row r="253" s="14" customFormat="1">
      <c r="A253" s="14"/>
      <c r="B253" s="263"/>
      <c r="C253" s="264"/>
      <c r="D253" s="241" t="s">
        <v>251</v>
      </c>
      <c r="E253" s="265" t="s">
        <v>1</v>
      </c>
      <c r="F253" s="266" t="s">
        <v>1192</v>
      </c>
      <c r="G253" s="264"/>
      <c r="H253" s="267">
        <v>534.36000000000001</v>
      </c>
      <c r="I253" s="268"/>
      <c r="J253" s="264"/>
      <c r="K253" s="264"/>
      <c r="L253" s="269"/>
      <c r="M253" s="270"/>
      <c r="N253" s="271"/>
      <c r="O253" s="271"/>
      <c r="P253" s="271"/>
      <c r="Q253" s="271"/>
      <c r="R253" s="271"/>
      <c r="S253" s="271"/>
      <c r="T253" s="27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3" t="s">
        <v>251</v>
      </c>
      <c r="AU253" s="273" t="s">
        <v>91</v>
      </c>
      <c r="AV253" s="14" t="s">
        <v>91</v>
      </c>
      <c r="AW253" s="14" t="s">
        <v>37</v>
      </c>
      <c r="AX253" s="14" t="s">
        <v>82</v>
      </c>
      <c r="AY253" s="273" t="s">
        <v>150</v>
      </c>
    </row>
    <row r="254" s="15" customFormat="1">
      <c r="A254" s="15"/>
      <c r="B254" s="274"/>
      <c r="C254" s="275"/>
      <c r="D254" s="241" t="s">
        <v>251</v>
      </c>
      <c r="E254" s="276" t="s">
        <v>1</v>
      </c>
      <c r="F254" s="277" t="s">
        <v>255</v>
      </c>
      <c r="G254" s="275"/>
      <c r="H254" s="278">
        <v>534.36000000000001</v>
      </c>
      <c r="I254" s="279"/>
      <c r="J254" s="275"/>
      <c r="K254" s="275"/>
      <c r="L254" s="280"/>
      <c r="M254" s="281"/>
      <c r="N254" s="282"/>
      <c r="O254" s="282"/>
      <c r="P254" s="282"/>
      <c r="Q254" s="282"/>
      <c r="R254" s="282"/>
      <c r="S254" s="282"/>
      <c r="T254" s="283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84" t="s">
        <v>251</v>
      </c>
      <c r="AU254" s="284" t="s">
        <v>91</v>
      </c>
      <c r="AV254" s="15" t="s">
        <v>149</v>
      </c>
      <c r="AW254" s="15" t="s">
        <v>37</v>
      </c>
      <c r="AX254" s="15" t="s">
        <v>89</v>
      </c>
      <c r="AY254" s="284" t="s">
        <v>150</v>
      </c>
    </row>
    <row r="255" s="12" customFormat="1" ht="22.8" customHeight="1">
      <c r="A255" s="12"/>
      <c r="B255" s="212"/>
      <c r="C255" s="213"/>
      <c r="D255" s="214" t="s">
        <v>81</v>
      </c>
      <c r="E255" s="226" t="s">
        <v>425</v>
      </c>
      <c r="F255" s="226" t="s">
        <v>426</v>
      </c>
      <c r="G255" s="213"/>
      <c r="H255" s="213"/>
      <c r="I255" s="216"/>
      <c r="J255" s="227">
        <f>BK255</f>
        <v>0</v>
      </c>
      <c r="K255" s="213"/>
      <c r="L255" s="218"/>
      <c r="M255" s="219"/>
      <c r="N255" s="220"/>
      <c r="O255" s="220"/>
      <c r="P255" s="221">
        <f>P256</f>
        <v>0</v>
      </c>
      <c r="Q255" s="220"/>
      <c r="R255" s="221">
        <f>R256</f>
        <v>0</v>
      </c>
      <c r="S255" s="220"/>
      <c r="T255" s="222">
        <f>T256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3" t="s">
        <v>91</v>
      </c>
      <c r="AT255" s="224" t="s">
        <v>81</v>
      </c>
      <c r="AU255" s="224" t="s">
        <v>89</v>
      </c>
      <c r="AY255" s="223" t="s">
        <v>150</v>
      </c>
      <c r="BK255" s="225">
        <f>BK256</f>
        <v>0</v>
      </c>
    </row>
    <row r="256" s="2" customFormat="1" ht="24.15" customHeight="1">
      <c r="A256" s="39"/>
      <c r="B256" s="40"/>
      <c r="C256" s="228" t="s">
        <v>382</v>
      </c>
      <c r="D256" s="228" t="s">
        <v>153</v>
      </c>
      <c r="E256" s="229" t="s">
        <v>1193</v>
      </c>
      <c r="F256" s="230" t="s">
        <v>1194</v>
      </c>
      <c r="G256" s="231" t="s">
        <v>393</v>
      </c>
      <c r="H256" s="232">
        <v>1</v>
      </c>
      <c r="I256" s="233"/>
      <c r="J256" s="234">
        <f>ROUND(I256*H256,2)</f>
        <v>0</v>
      </c>
      <c r="K256" s="230" t="s">
        <v>1</v>
      </c>
      <c r="L256" s="45"/>
      <c r="M256" s="285" t="s">
        <v>1</v>
      </c>
      <c r="N256" s="286" t="s">
        <v>47</v>
      </c>
      <c r="O256" s="248"/>
      <c r="P256" s="287">
        <f>O256*H256</f>
        <v>0</v>
      </c>
      <c r="Q256" s="287">
        <v>0</v>
      </c>
      <c r="R256" s="287">
        <f>Q256*H256</f>
        <v>0</v>
      </c>
      <c r="S256" s="287">
        <v>0</v>
      </c>
      <c r="T256" s="288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9" t="s">
        <v>334</v>
      </c>
      <c r="AT256" s="239" t="s">
        <v>153</v>
      </c>
      <c r="AU256" s="239" t="s">
        <v>91</v>
      </c>
      <c r="AY256" s="18" t="s">
        <v>150</v>
      </c>
      <c r="BE256" s="240">
        <f>IF(N256="základní",J256,0)</f>
        <v>0</v>
      </c>
      <c r="BF256" s="240">
        <f>IF(N256="snížená",J256,0)</f>
        <v>0</v>
      </c>
      <c r="BG256" s="240">
        <f>IF(N256="zákl. přenesená",J256,0)</f>
        <v>0</v>
      </c>
      <c r="BH256" s="240">
        <f>IF(N256="sníž. přenesená",J256,0)</f>
        <v>0</v>
      </c>
      <c r="BI256" s="240">
        <f>IF(N256="nulová",J256,0)</f>
        <v>0</v>
      </c>
      <c r="BJ256" s="18" t="s">
        <v>89</v>
      </c>
      <c r="BK256" s="240">
        <f>ROUND(I256*H256,2)</f>
        <v>0</v>
      </c>
      <c r="BL256" s="18" t="s">
        <v>334</v>
      </c>
      <c r="BM256" s="239" t="s">
        <v>1195</v>
      </c>
    </row>
    <row r="257" s="2" customFormat="1" ht="6.96" customHeight="1">
      <c r="A257" s="39"/>
      <c r="B257" s="67"/>
      <c r="C257" s="68"/>
      <c r="D257" s="68"/>
      <c r="E257" s="68"/>
      <c r="F257" s="68"/>
      <c r="G257" s="68"/>
      <c r="H257" s="68"/>
      <c r="I257" s="68"/>
      <c r="J257" s="68"/>
      <c r="K257" s="68"/>
      <c r="L257" s="45"/>
      <c r="M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</row>
  </sheetData>
  <sheetProtection sheet="1" autoFilter="0" formatColumns="0" formatRows="0" objects="1" scenarios="1" spinCount="100000" saltValue="EVM56+jeE+Sm31sgz4gf0pL9CR5r/H0vqW5peC92onUIBDSMMXo3xZKhQL86gb/tGl3Vm/+Mv99COUsK4ka4kQ==" hashValue="9QQUF81sew1yhLgTcjbNeGvKD5iSWZUyUrjSmbLsygTh0uBFubSa+El0EqRlAAXF2h4z2x3nhXmqSHsP8DOlOw==" algorithmName="SHA-512" password="CC35"/>
  <autoFilter ref="C134:K25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1:H121"/>
    <mergeCell ref="E125:H125"/>
    <mergeCell ref="E123:H123"/>
    <mergeCell ref="E127:H127"/>
    <mergeCell ref="L2:V2"/>
  </mergeCells>
  <hyperlinks>
    <hyperlink ref="F140" r:id="rId1" display="https://podminky.urs.cz/item/CS_URS_2024_01/949101112"/>
    <hyperlink ref="F147" r:id="rId2" display="https://podminky.urs.cz/item/CS_URS_2024_01/965042241"/>
    <hyperlink ref="F155" r:id="rId3" display="https://podminky.urs.cz/item/CS_URS_2024_01/997013119"/>
    <hyperlink ref="F158" r:id="rId4" display="https://podminky.urs.cz/item/CS_URS_2024_01/997013501"/>
    <hyperlink ref="F161" r:id="rId5" display="https://podminky.urs.cz/item/CS_URS_2024_01/997013509"/>
    <hyperlink ref="F166" r:id="rId6" display="https://podminky.urs.cz/item/CS_URS_2024_01/997013609"/>
    <hyperlink ref="F172" r:id="rId7" display="https://podminky.urs.cz/item/CS_URS_2024_01/997013814"/>
    <hyperlink ref="F184" r:id="rId8" display="https://podminky.urs.cz/item/CS_URS_2024_01/712363823"/>
    <hyperlink ref="F191" r:id="rId9" display="https://podminky.urs.cz/item/CS_URS_2024_01/712861803"/>
    <hyperlink ref="F198" r:id="rId10" display="https://podminky.urs.cz/item/CS_URS_2024_01/712331801"/>
    <hyperlink ref="F205" r:id="rId11" display="https://podminky.urs.cz/item/CS_URS_2024_01/712340831"/>
    <hyperlink ref="F207" r:id="rId12" display="https://podminky.urs.cz/item/CS_URS_2024_01/712800843"/>
    <hyperlink ref="F210" r:id="rId13" display="https://podminky.urs.cz/item/CS_URS_2024_01/712300854"/>
    <hyperlink ref="F219" r:id="rId14" display="https://podminky.urs.cz/item/CS_URS_2024_01/713130841"/>
    <hyperlink ref="F227" r:id="rId15" display="https://podminky.urs.cz/item/CS_URS_2024_01/713140851"/>
    <hyperlink ref="F237" r:id="rId16" display="https://podminky.urs.cz/item/CS_URS_2024_01/721210824"/>
    <hyperlink ref="F241" r:id="rId17" display="https://podminky.urs.cz/item/CS_URS_2024_01/764002841"/>
    <hyperlink ref="F251" r:id="rId18" display="https://podminky.urs.cz/item/CS_URS_2024_01/765192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91</v>
      </c>
    </row>
    <row r="4" s="1" customFormat="1" ht="24.96" customHeight="1">
      <c r="B4" s="21"/>
      <c r="D4" s="150" t="s">
        <v>122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Nemocnice Jihlava - oprava střešního pláště interního pavilonu</v>
      </c>
      <c r="F7" s="152"/>
      <c r="G7" s="152"/>
      <c r="H7" s="152"/>
      <c r="L7" s="21"/>
    </row>
    <row r="8">
      <c r="B8" s="21"/>
      <c r="D8" s="152" t="s">
        <v>123</v>
      </c>
      <c r="L8" s="21"/>
    </row>
    <row r="9" s="1" customFormat="1" ht="16.5" customHeight="1">
      <c r="B9" s="21"/>
      <c r="E9" s="153" t="s">
        <v>216</v>
      </c>
      <c r="F9" s="1"/>
      <c r="G9" s="1"/>
      <c r="H9" s="1"/>
      <c r="L9" s="21"/>
    </row>
    <row r="10" s="1" customFormat="1" ht="12" customHeight="1">
      <c r="B10" s="21"/>
      <c r="D10" s="152" t="s">
        <v>125</v>
      </c>
      <c r="L10" s="21"/>
    </row>
    <row r="11" s="2" customFormat="1" ht="16.5" customHeight="1">
      <c r="A11" s="39"/>
      <c r="B11" s="45"/>
      <c r="C11" s="39"/>
      <c r="D11" s="39"/>
      <c r="E11" s="164" t="s">
        <v>1142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218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1196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19</v>
      </c>
      <c r="G15" s="39"/>
      <c r="H15" s="39"/>
      <c r="I15" s="152" t="s">
        <v>20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21</v>
      </c>
      <c r="E16" s="39"/>
      <c r="F16" s="142" t="s">
        <v>22</v>
      </c>
      <c r="G16" s="39"/>
      <c r="H16" s="39"/>
      <c r="I16" s="152" t="s">
        <v>23</v>
      </c>
      <c r="J16" s="155" t="str">
        <f>'Rekapitulace stavby'!AN8</f>
        <v>4. 7. 2024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25</v>
      </c>
      <c r="E18" s="39"/>
      <c r="F18" s="39"/>
      <c r="G18" s="39"/>
      <c r="H18" s="39"/>
      <c r="I18" s="152" t="s">
        <v>26</v>
      </c>
      <c r="J18" s="142" t="s">
        <v>27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28</v>
      </c>
      <c r="F19" s="39"/>
      <c r="G19" s="39"/>
      <c r="H19" s="39"/>
      <c r="I19" s="152" t="s">
        <v>29</v>
      </c>
      <c r="J19" s="142" t="s">
        <v>30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31</v>
      </c>
      <c r="E21" s="39"/>
      <c r="F21" s="39"/>
      <c r="G21" s="39"/>
      <c r="H21" s="39"/>
      <c r="I21" s="152" t="s">
        <v>26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29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33</v>
      </c>
      <c r="E24" s="39"/>
      <c r="F24" s="39"/>
      <c r="G24" s="39"/>
      <c r="H24" s="39"/>
      <c r="I24" s="152" t="s">
        <v>26</v>
      </c>
      <c r="J24" s="142" t="s">
        <v>34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35</v>
      </c>
      <c r="F25" s="39"/>
      <c r="G25" s="39"/>
      <c r="H25" s="39"/>
      <c r="I25" s="152" t="s">
        <v>29</v>
      </c>
      <c r="J25" s="142" t="s">
        <v>36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38</v>
      </c>
      <c r="E27" s="39"/>
      <c r="F27" s="39"/>
      <c r="G27" s="39"/>
      <c r="H27" s="39"/>
      <c r="I27" s="152" t="s">
        <v>26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29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40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214.5" customHeight="1">
      <c r="A31" s="156"/>
      <c r="B31" s="157"/>
      <c r="C31" s="156"/>
      <c r="D31" s="156"/>
      <c r="E31" s="158" t="s">
        <v>1197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42</v>
      </c>
      <c r="E34" s="39"/>
      <c r="F34" s="39"/>
      <c r="G34" s="39"/>
      <c r="H34" s="39"/>
      <c r="I34" s="39"/>
      <c r="J34" s="162">
        <f>ROUND(J135,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44</v>
      </c>
      <c r="G36" s="39"/>
      <c r="H36" s="39"/>
      <c r="I36" s="163" t="s">
        <v>43</v>
      </c>
      <c r="J36" s="163" t="s">
        <v>45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46</v>
      </c>
      <c r="E37" s="152" t="s">
        <v>47</v>
      </c>
      <c r="F37" s="165">
        <f>ROUND((SUM(BE135:BE402)),  2)</f>
        <v>0</v>
      </c>
      <c r="G37" s="39"/>
      <c r="H37" s="39"/>
      <c r="I37" s="166">
        <v>0.20999999999999999</v>
      </c>
      <c r="J37" s="165">
        <f>ROUND(((SUM(BE135:BE402))*I37),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48</v>
      </c>
      <c r="F38" s="165">
        <f>ROUND((SUM(BF135:BF402)),  2)</f>
        <v>0</v>
      </c>
      <c r="G38" s="39"/>
      <c r="H38" s="39"/>
      <c r="I38" s="166">
        <v>0.12</v>
      </c>
      <c r="J38" s="165">
        <f>ROUND(((SUM(BF135:BF402))*I38),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49</v>
      </c>
      <c r="F39" s="165">
        <f>ROUND((SUM(BG135:BG402)),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50</v>
      </c>
      <c r="F40" s="165">
        <f>ROUND((SUM(BH135:BH402)),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51</v>
      </c>
      <c r="F41" s="165">
        <f>ROUND((SUM(BI135:BI402)),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52</v>
      </c>
      <c r="E43" s="169"/>
      <c r="F43" s="169"/>
      <c r="G43" s="170" t="s">
        <v>53</v>
      </c>
      <c r="H43" s="171" t="s">
        <v>54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55</v>
      </c>
      <c r="E50" s="175"/>
      <c r="F50" s="175"/>
      <c r="G50" s="174" t="s">
        <v>56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57</v>
      </c>
      <c r="E61" s="177"/>
      <c r="F61" s="178" t="s">
        <v>58</v>
      </c>
      <c r="G61" s="176" t="s">
        <v>57</v>
      </c>
      <c r="H61" s="177"/>
      <c r="I61" s="177"/>
      <c r="J61" s="179" t="s">
        <v>58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59</v>
      </c>
      <c r="E65" s="180"/>
      <c r="F65" s="180"/>
      <c r="G65" s="174" t="s">
        <v>60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57</v>
      </c>
      <c r="E76" s="177"/>
      <c r="F76" s="178" t="s">
        <v>58</v>
      </c>
      <c r="G76" s="176" t="s">
        <v>57</v>
      </c>
      <c r="H76" s="177"/>
      <c r="I76" s="177"/>
      <c r="J76" s="179" t="s">
        <v>58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Nemocnice Jihlava - oprava střešního pláště interního pavilonu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216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125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250" t="s">
        <v>1142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218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02-01 - Architektonicko - stavební řešení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21</v>
      </c>
      <c r="D93" s="41"/>
      <c r="E93" s="41"/>
      <c r="F93" s="28" t="str">
        <f>F16</f>
        <v>město Jihlava, areál Nemocnice Jihlava</v>
      </c>
      <c r="G93" s="41"/>
      <c r="H93" s="41"/>
      <c r="I93" s="33" t="s">
        <v>23</v>
      </c>
      <c r="J93" s="80" t="str">
        <f>IF(J16="","",J16)</f>
        <v>4. 7. 2024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25.65" customHeight="1">
      <c r="A95" s="39"/>
      <c r="B95" s="40"/>
      <c r="C95" s="33" t="s">
        <v>25</v>
      </c>
      <c r="D95" s="41"/>
      <c r="E95" s="41"/>
      <c r="F95" s="28" t="str">
        <f>E19</f>
        <v>Kraj Vysočina</v>
      </c>
      <c r="G95" s="41"/>
      <c r="H95" s="41"/>
      <c r="I95" s="33" t="s">
        <v>33</v>
      </c>
      <c r="J95" s="37" t="str">
        <f>E25</f>
        <v>PROJEKT CENTRUM NOVA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31</v>
      </c>
      <c r="D96" s="41"/>
      <c r="E96" s="41"/>
      <c r="F96" s="28" t="str">
        <f>IF(E22="","",E22)</f>
        <v>Vyplň údaj</v>
      </c>
      <c r="G96" s="41"/>
      <c r="H96" s="41"/>
      <c r="I96" s="33" t="s">
        <v>38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128</v>
      </c>
      <c r="D98" s="187"/>
      <c r="E98" s="187"/>
      <c r="F98" s="187"/>
      <c r="G98" s="187"/>
      <c r="H98" s="187"/>
      <c r="I98" s="187"/>
      <c r="J98" s="188" t="s">
        <v>129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130</v>
      </c>
      <c r="D100" s="41"/>
      <c r="E100" s="41"/>
      <c r="F100" s="41"/>
      <c r="G100" s="41"/>
      <c r="H100" s="41"/>
      <c r="I100" s="41"/>
      <c r="J100" s="111">
        <f>J135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131</v>
      </c>
    </row>
    <row r="101" s="9" customFormat="1" ht="24.96" customHeight="1">
      <c r="A101" s="9"/>
      <c r="B101" s="190"/>
      <c r="C101" s="191"/>
      <c r="D101" s="192" t="s">
        <v>221</v>
      </c>
      <c r="E101" s="193"/>
      <c r="F101" s="193"/>
      <c r="G101" s="193"/>
      <c r="H101" s="193"/>
      <c r="I101" s="193"/>
      <c r="J101" s="194">
        <f>J136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6"/>
      <c r="C102" s="134"/>
      <c r="D102" s="197" t="s">
        <v>223</v>
      </c>
      <c r="E102" s="198"/>
      <c r="F102" s="198"/>
      <c r="G102" s="198"/>
      <c r="H102" s="198"/>
      <c r="I102" s="198"/>
      <c r="J102" s="199">
        <f>J137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225</v>
      </c>
      <c r="E103" s="198"/>
      <c r="F103" s="198"/>
      <c r="G103" s="198"/>
      <c r="H103" s="198"/>
      <c r="I103" s="198"/>
      <c r="J103" s="199">
        <f>J145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0"/>
      <c r="C104" s="191"/>
      <c r="D104" s="192" t="s">
        <v>226</v>
      </c>
      <c r="E104" s="193"/>
      <c r="F104" s="193"/>
      <c r="G104" s="193"/>
      <c r="H104" s="193"/>
      <c r="I104" s="193"/>
      <c r="J104" s="194">
        <f>J150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6"/>
      <c r="C105" s="134"/>
      <c r="D105" s="197" t="s">
        <v>227</v>
      </c>
      <c r="E105" s="198"/>
      <c r="F105" s="198"/>
      <c r="G105" s="198"/>
      <c r="H105" s="198"/>
      <c r="I105" s="198"/>
      <c r="J105" s="199">
        <f>J151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34"/>
      <c r="D106" s="197" t="s">
        <v>228</v>
      </c>
      <c r="E106" s="198"/>
      <c r="F106" s="198"/>
      <c r="G106" s="198"/>
      <c r="H106" s="198"/>
      <c r="I106" s="198"/>
      <c r="J106" s="199">
        <f>J257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34"/>
      <c r="D107" s="197" t="s">
        <v>229</v>
      </c>
      <c r="E107" s="198"/>
      <c r="F107" s="198"/>
      <c r="G107" s="198"/>
      <c r="H107" s="198"/>
      <c r="I107" s="198"/>
      <c r="J107" s="199">
        <f>J331</f>
        <v>0</v>
      </c>
      <c r="K107" s="134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34"/>
      <c r="D108" s="197" t="s">
        <v>435</v>
      </c>
      <c r="E108" s="198"/>
      <c r="F108" s="198"/>
      <c r="G108" s="198"/>
      <c r="H108" s="198"/>
      <c r="I108" s="198"/>
      <c r="J108" s="199">
        <f>J341</f>
        <v>0</v>
      </c>
      <c r="K108" s="134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34"/>
      <c r="D109" s="197" t="s">
        <v>230</v>
      </c>
      <c r="E109" s="198"/>
      <c r="F109" s="198"/>
      <c r="G109" s="198"/>
      <c r="H109" s="198"/>
      <c r="I109" s="198"/>
      <c r="J109" s="199">
        <f>J355</f>
        <v>0</v>
      </c>
      <c r="K109" s="134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34"/>
      <c r="D110" s="197" t="s">
        <v>231</v>
      </c>
      <c r="E110" s="198"/>
      <c r="F110" s="198"/>
      <c r="G110" s="198"/>
      <c r="H110" s="198"/>
      <c r="I110" s="198"/>
      <c r="J110" s="199">
        <f>J375</f>
        <v>0</v>
      </c>
      <c r="K110" s="134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34"/>
      <c r="D111" s="197" t="s">
        <v>233</v>
      </c>
      <c r="E111" s="198"/>
      <c r="F111" s="198"/>
      <c r="G111" s="198"/>
      <c r="H111" s="198"/>
      <c r="I111" s="198"/>
      <c r="J111" s="199">
        <f>J386</f>
        <v>0</v>
      </c>
      <c r="K111" s="134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134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85" t="str">
        <f>E7</f>
        <v>Nemocnice Jihlava - oprava střešního pláště interního pavilonu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" customFormat="1" ht="12" customHeight="1">
      <c r="B122" s="22"/>
      <c r="C122" s="33" t="s">
        <v>123</v>
      </c>
      <c r="D122" s="23"/>
      <c r="E122" s="23"/>
      <c r="F122" s="23"/>
      <c r="G122" s="23"/>
      <c r="H122" s="23"/>
      <c r="I122" s="23"/>
      <c r="J122" s="23"/>
      <c r="K122" s="23"/>
      <c r="L122" s="21"/>
    </row>
    <row r="123" s="1" customFormat="1" ht="16.5" customHeight="1">
      <c r="B123" s="22"/>
      <c r="C123" s="23"/>
      <c r="D123" s="23"/>
      <c r="E123" s="185" t="s">
        <v>216</v>
      </c>
      <c r="F123" s="23"/>
      <c r="G123" s="23"/>
      <c r="H123" s="23"/>
      <c r="I123" s="23"/>
      <c r="J123" s="23"/>
      <c r="K123" s="23"/>
      <c r="L123" s="21"/>
    </row>
    <row r="124" s="1" customFormat="1" ht="12" customHeight="1">
      <c r="B124" s="22"/>
      <c r="C124" s="33" t="s">
        <v>125</v>
      </c>
      <c r="D124" s="23"/>
      <c r="E124" s="23"/>
      <c r="F124" s="23"/>
      <c r="G124" s="23"/>
      <c r="H124" s="23"/>
      <c r="I124" s="23"/>
      <c r="J124" s="23"/>
      <c r="K124" s="23"/>
      <c r="L124" s="21"/>
    </row>
    <row r="125" s="2" customFormat="1" ht="16.5" customHeight="1">
      <c r="A125" s="39"/>
      <c r="B125" s="40"/>
      <c r="C125" s="41"/>
      <c r="D125" s="41"/>
      <c r="E125" s="250" t="s">
        <v>1142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218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E13</f>
        <v>02-01 - Architektonicko - stavební řešení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21</v>
      </c>
      <c r="D129" s="41"/>
      <c r="E129" s="41"/>
      <c r="F129" s="28" t="str">
        <f>F16</f>
        <v>město Jihlava, areál Nemocnice Jihlava</v>
      </c>
      <c r="G129" s="41"/>
      <c r="H129" s="41"/>
      <c r="I129" s="33" t="s">
        <v>23</v>
      </c>
      <c r="J129" s="80" t="str">
        <f>IF(J16="","",J16)</f>
        <v>4. 7. 2024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5.65" customHeight="1">
      <c r="A131" s="39"/>
      <c r="B131" s="40"/>
      <c r="C131" s="33" t="s">
        <v>25</v>
      </c>
      <c r="D131" s="41"/>
      <c r="E131" s="41"/>
      <c r="F131" s="28" t="str">
        <f>E19</f>
        <v>Kraj Vysočina</v>
      </c>
      <c r="G131" s="41"/>
      <c r="H131" s="41"/>
      <c r="I131" s="33" t="s">
        <v>33</v>
      </c>
      <c r="J131" s="37" t="str">
        <f>E25</f>
        <v>PROJEKT CENTRUM NOVA s.r.o.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31</v>
      </c>
      <c r="D132" s="41"/>
      <c r="E132" s="41"/>
      <c r="F132" s="28" t="str">
        <f>IF(E22="","",E22)</f>
        <v>Vyplň údaj</v>
      </c>
      <c r="G132" s="41"/>
      <c r="H132" s="41"/>
      <c r="I132" s="33" t="s">
        <v>38</v>
      </c>
      <c r="J132" s="37" t="str">
        <f>E28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201"/>
      <c r="B134" s="202"/>
      <c r="C134" s="203" t="s">
        <v>135</v>
      </c>
      <c r="D134" s="204" t="s">
        <v>67</v>
      </c>
      <c r="E134" s="204" t="s">
        <v>63</v>
      </c>
      <c r="F134" s="204" t="s">
        <v>64</v>
      </c>
      <c r="G134" s="204" t="s">
        <v>136</v>
      </c>
      <c r="H134" s="204" t="s">
        <v>137</v>
      </c>
      <c r="I134" s="204" t="s">
        <v>138</v>
      </c>
      <c r="J134" s="204" t="s">
        <v>129</v>
      </c>
      <c r="K134" s="205" t="s">
        <v>139</v>
      </c>
      <c r="L134" s="206"/>
      <c r="M134" s="101" t="s">
        <v>1</v>
      </c>
      <c r="N134" s="102" t="s">
        <v>46</v>
      </c>
      <c r="O134" s="102" t="s">
        <v>140</v>
      </c>
      <c r="P134" s="102" t="s">
        <v>141</v>
      </c>
      <c r="Q134" s="102" t="s">
        <v>142</v>
      </c>
      <c r="R134" s="102" t="s">
        <v>143</v>
      </c>
      <c r="S134" s="102" t="s">
        <v>144</v>
      </c>
      <c r="T134" s="103" t="s">
        <v>145</v>
      </c>
      <c r="U134" s="201"/>
      <c r="V134" s="201"/>
      <c r="W134" s="201"/>
      <c r="X134" s="201"/>
      <c r="Y134" s="201"/>
      <c r="Z134" s="201"/>
      <c r="AA134" s="201"/>
      <c r="AB134" s="201"/>
      <c r="AC134" s="201"/>
      <c r="AD134" s="201"/>
      <c r="AE134" s="201"/>
    </row>
    <row r="135" s="2" customFormat="1" ht="22.8" customHeight="1">
      <c r="A135" s="39"/>
      <c r="B135" s="40"/>
      <c r="C135" s="108" t="s">
        <v>146</v>
      </c>
      <c r="D135" s="41"/>
      <c r="E135" s="41"/>
      <c r="F135" s="41"/>
      <c r="G135" s="41"/>
      <c r="H135" s="41"/>
      <c r="I135" s="41"/>
      <c r="J135" s="207">
        <f>BK135</f>
        <v>0</v>
      </c>
      <c r="K135" s="41"/>
      <c r="L135" s="45"/>
      <c r="M135" s="104"/>
      <c r="N135" s="208"/>
      <c r="O135" s="105"/>
      <c r="P135" s="209">
        <f>P136+P150</f>
        <v>0</v>
      </c>
      <c r="Q135" s="105"/>
      <c r="R135" s="209">
        <f>R136+R150</f>
        <v>11.972513830000001</v>
      </c>
      <c r="S135" s="105"/>
      <c r="T135" s="210">
        <f>T136+T150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81</v>
      </c>
      <c r="AU135" s="18" t="s">
        <v>131</v>
      </c>
      <c r="BK135" s="211">
        <f>BK136+BK150</f>
        <v>0</v>
      </c>
    </row>
    <row r="136" s="12" customFormat="1" ht="25.92" customHeight="1">
      <c r="A136" s="12"/>
      <c r="B136" s="212"/>
      <c r="C136" s="213"/>
      <c r="D136" s="214" t="s">
        <v>81</v>
      </c>
      <c r="E136" s="215" t="s">
        <v>234</v>
      </c>
      <c r="F136" s="215" t="s">
        <v>235</v>
      </c>
      <c r="G136" s="213"/>
      <c r="H136" s="213"/>
      <c r="I136" s="216"/>
      <c r="J136" s="217">
        <f>BK136</f>
        <v>0</v>
      </c>
      <c r="K136" s="213"/>
      <c r="L136" s="218"/>
      <c r="M136" s="219"/>
      <c r="N136" s="220"/>
      <c r="O136" s="220"/>
      <c r="P136" s="221">
        <f>P137+P145</f>
        <v>0</v>
      </c>
      <c r="Q136" s="220"/>
      <c r="R136" s="221">
        <f>R137+R145</f>
        <v>0.020727000000000002</v>
      </c>
      <c r="S136" s="220"/>
      <c r="T136" s="222">
        <f>T137+T145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89</v>
      </c>
      <c r="AT136" s="224" t="s">
        <v>81</v>
      </c>
      <c r="AU136" s="224" t="s">
        <v>82</v>
      </c>
      <c r="AY136" s="223" t="s">
        <v>150</v>
      </c>
      <c r="BK136" s="225">
        <f>BK137+BK145</f>
        <v>0</v>
      </c>
    </row>
    <row r="137" s="12" customFormat="1" ht="22.8" customHeight="1">
      <c r="A137" s="12"/>
      <c r="B137" s="212"/>
      <c r="C137" s="213"/>
      <c r="D137" s="214" t="s">
        <v>81</v>
      </c>
      <c r="E137" s="226" t="s">
        <v>192</v>
      </c>
      <c r="F137" s="226" t="s">
        <v>245</v>
      </c>
      <c r="G137" s="213"/>
      <c r="H137" s="213"/>
      <c r="I137" s="216"/>
      <c r="J137" s="227">
        <f>BK137</f>
        <v>0</v>
      </c>
      <c r="K137" s="213"/>
      <c r="L137" s="218"/>
      <c r="M137" s="219"/>
      <c r="N137" s="220"/>
      <c r="O137" s="220"/>
      <c r="P137" s="221">
        <f>SUM(P138:P144)</f>
        <v>0</v>
      </c>
      <c r="Q137" s="220"/>
      <c r="R137" s="221">
        <f>SUM(R138:R144)</f>
        <v>0.020727000000000002</v>
      </c>
      <c r="S137" s="220"/>
      <c r="T137" s="222">
        <f>SUM(T138:T144)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3" t="s">
        <v>89</v>
      </c>
      <c r="AT137" s="224" t="s">
        <v>81</v>
      </c>
      <c r="AU137" s="224" t="s">
        <v>89</v>
      </c>
      <c r="AY137" s="223" t="s">
        <v>150</v>
      </c>
      <c r="BK137" s="225">
        <f>SUM(BK138:BK144)</f>
        <v>0</v>
      </c>
    </row>
    <row r="138" s="2" customFormat="1" ht="37.8" customHeight="1">
      <c r="A138" s="39"/>
      <c r="B138" s="40"/>
      <c r="C138" s="228" t="s">
        <v>89</v>
      </c>
      <c r="D138" s="228" t="s">
        <v>153</v>
      </c>
      <c r="E138" s="229" t="s">
        <v>256</v>
      </c>
      <c r="F138" s="230" t="s">
        <v>257</v>
      </c>
      <c r="G138" s="231" t="s">
        <v>239</v>
      </c>
      <c r="H138" s="232">
        <v>98.700000000000003</v>
      </c>
      <c r="I138" s="233"/>
      <c r="J138" s="234">
        <f>ROUND(I138*H138,2)</f>
        <v>0</v>
      </c>
      <c r="K138" s="230" t="s">
        <v>240</v>
      </c>
      <c r="L138" s="45"/>
      <c r="M138" s="235" t="s">
        <v>1</v>
      </c>
      <c r="N138" s="236" t="s">
        <v>47</v>
      </c>
      <c r="O138" s="92"/>
      <c r="P138" s="237">
        <f>O138*H138</f>
        <v>0</v>
      </c>
      <c r="Q138" s="237">
        <v>0.00021000000000000001</v>
      </c>
      <c r="R138" s="237">
        <f>Q138*H138</f>
        <v>0.020727000000000002</v>
      </c>
      <c r="S138" s="237">
        <v>0</v>
      </c>
      <c r="T138" s="23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9" t="s">
        <v>149</v>
      </c>
      <c r="AT138" s="239" t="s">
        <v>153</v>
      </c>
      <c r="AU138" s="239" t="s">
        <v>91</v>
      </c>
      <c r="AY138" s="18" t="s">
        <v>150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89</v>
      </c>
      <c r="BK138" s="240">
        <f>ROUND(I138*H138,2)</f>
        <v>0</v>
      </c>
      <c r="BL138" s="18" t="s">
        <v>149</v>
      </c>
      <c r="BM138" s="239" t="s">
        <v>1198</v>
      </c>
    </row>
    <row r="139" s="2" customFormat="1">
      <c r="A139" s="39"/>
      <c r="B139" s="40"/>
      <c r="C139" s="41"/>
      <c r="D139" s="241" t="s">
        <v>158</v>
      </c>
      <c r="E139" s="41"/>
      <c r="F139" s="242" t="s">
        <v>259</v>
      </c>
      <c r="G139" s="41"/>
      <c r="H139" s="41"/>
      <c r="I139" s="243"/>
      <c r="J139" s="41"/>
      <c r="K139" s="41"/>
      <c r="L139" s="45"/>
      <c r="M139" s="244"/>
      <c r="N139" s="245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158</v>
      </c>
      <c r="AU139" s="18" t="s">
        <v>91</v>
      </c>
    </row>
    <row r="140" s="2" customFormat="1">
      <c r="A140" s="39"/>
      <c r="B140" s="40"/>
      <c r="C140" s="41"/>
      <c r="D140" s="251" t="s">
        <v>243</v>
      </c>
      <c r="E140" s="41"/>
      <c r="F140" s="252" t="s">
        <v>260</v>
      </c>
      <c r="G140" s="41"/>
      <c r="H140" s="41"/>
      <c r="I140" s="243"/>
      <c r="J140" s="41"/>
      <c r="K140" s="41"/>
      <c r="L140" s="45"/>
      <c r="M140" s="244"/>
      <c r="N140" s="245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243</v>
      </c>
      <c r="AU140" s="18" t="s">
        <v>91</v>
      </c>
    </row>
    <row r="141" s="13" customFormat="1">
      <c r="A141" s="13"/>
      <c r="B141" s="253"/>
      <c r="C141" s="254"/>
      <c r="D141" s="241" t="s">
        <v>251</v>
      </c>
      <c r="E141" s="255" t="s">
        <v>1</v>
      </c>
      <c r="F141" s="256" t="s">
        <v>270</v>
      </c>
      <c r="G141" s="254"/>
      <c r="H141" s="255" t="s">
        <v>1</v>
      </c>
      <c r="I141" s="257"/>
      <c r="J141" s="254"/>
      <c r="K141" s="254"/>
      <c r="L141" s="258"/>
      <c r="M141" s="259"/>
      <c r="N141" s="260"/>
      <c r="O141" s="260"/>
      <c r="P141" s="260"/>
      <c r="Q141" s="260"/>
      <c r="R141" s="260"/>
      <c r="S141" s="260"/>
      <c r="T141" s="26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2" t="s">
        <v>251</v>
      </c>
      <c r="AU141" s="262" t="s">
        <v>91</v>
      </c>
      <c r="AV141" s="13" t="s">
        <v>89</v>
      </c>
      <c r="AW141" s="13" t="s">
        <v>37</v>
      </c>
      <c r="AX141" s="13" t="s">
        <v>82</v>
      </c>
      <c r="AY141" s="262" t="s">
        <v>150</v>
      </c>
    </row>
    <row r="142" s="14" customFormat="1">
      <c r="A142" s="14"/>
      <c r="B142" s="263"/>
      <c r="C142" s="264"/>
      <c r="D142" s="241" t="s">
        <v>251</v>
      </c>
      <c r="E142" s="265" t="s">
        <v>1</v>
      </c>
      <c r="F142" s="266" t="s">
        <v>1145</v>
      </c>
      <c r="G142" s="264"/>
      <c r="H142" s="267">
        <v>74.700000000000003</v>
      </c>
      <c r="I142" s="268"/>
      <c r="J142" s="264"/>
      <c r="K142" s="264"/>
      <c r="L142" s="269"/>
      <c r="M142" s="270"/>
      <c r="N142" s="271"/>
      <c r="O142" s="271"/>
      <c r="P142" s="271"/>
      <c r="Q142" s="271"/>
      <c r="R142" s="271"/>
      <c r="S142" s="271"/>
      <c r="T142" s="27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3" t="s">
        <v>251</v>
      </c>
      <c r="AU142" s="273" t="s">
        <v>91</v>
      </c>
      <c r="AV142" s="14" t="s">
        <v>91</v>
      </c>
      <c r="AW142" s="14" t="s">
        <v>37</v>
      </c>
      <c r="AX142" s="14" t="s">
        <v>82</v>
      </c>
      <c r="AY142" s="273" t="s">
        <v>150</v>
      </c>
    </row>
    <row r="143" s="14" customFormat="1">
      <c r="A143" s="14"/>
      <c r="B143" s="263"/>
      <c r="C143" s="264"/>
      <c r="D143" s="241" t="s">
        <v>251</v>
      </c>
      <c r="E143" s="265" t="s">
        <v>1</v>
      </c>
      <c r="F143" s="266" t="s">
        <v>1146</v>
      </c>
      <c r="G143" s="264"/>
      <c r="H143" s="267">
        <v>24</v>
      </c>
      <c r="I143" s="268"/>
      <c r="J143" s="264"/>
      <c r="K143" s="264"/>
      <c r="L143" s="269"/>
      <c r="M143" s="270"/>
      <c r="N143" s="271"/>
      <c r="O143" s="271"/>
      <c r="P143" s="271"/>
      <c r="Q143" s="271"/>
      <c r="R143" s="271"/>
      <c r="S143" s="271"/>
      <c r="T143" s="27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3" t="s">
        <v>251</v>
      </c>
      <c r="AU143" s="273" t="s">
        <v>91</v>
      </c>
      <c r="AV143" s="14" t="s">
        <v>91</v>
      </c>
      <c r="AW143" s="14" t="s">
        <v>37</v>
      </c>
      <c r="AX143" s="14" t="s">
        <v>82</v>
      </c>
      <c r="AY143" s="273" t="s">
        <v>150</v>
      </c>
    </row>
    <row r="144" s="15" customFormat="1">
      <c r="A144" s="15"/>
      <c r="B144" s="274"/>
      <c r="C144" s="275"/>
      <c r="D144" s="241" t="s">
        <v>251</v>
      </c>
      <c r="E144" s="276" t="s">
        <v>1</v>
      </c>
      <c r="F144" s="277" t="s">
        <v>255</v>
      </c>
      <c r="G144" s="275"/>
      <c r="H144" s="278">
        <v>98.700000000000003</v>
      </c>
      <c r="I144" s="279"/>
      <c r="J144" s="275"/>
      <c r="K144" s="275"/>
      <c r="L144" s="280"/>
      <c r="M144" s="281"/>
      <c r="N144" s="282"/>
      <c r="O144" s="282"/>
      <c r="P144" s="282"/>
      <c r="Q144" s="282"/>
      <c r="R144" s="282"/>
      <c r="S144" s="282"/>
      <c r="T144" s="28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4" t="s">
        <v>251</v>
      </c>
      <c r="AU144" s="284" t="s">
        <v>91</v>
      </c>
      <c r="AV144" s="15" t="s">
        <v>149</v>
      </c>
      <c r="AW144" s="15" t="s">
        <v>37</v>
      </c>
      <c r="AX144" s="15" t="s">
        <v>89</v>
      </c>
      <c r="AY144" s="284" t="s">
        <v>150</v>
      </c>
    </row>
    <row r="145" s="12" customFormat="1" ht="22.8" customHeight="1">
      <c r="A145" s="12"/>
      <c r="B145" s="212"/>
      <c r="C145" s="213"/>
      <c r="D145" s="214" t="s">
        <v>81</v>
      </c>
      <c r="E145" s="226" t="s">
        <v>323</v>
      </c>
      <c r="F145" s="226" t="s">
        <v>324</v>
      </c>
      <c r="G145" s="213"/>
      <c r="H145" s="213"/>
      <c r="I145" s="216"/>
      <c r="J145" s="227">
        <f>BK145</f>
        <v>0</v>
      </c>
      <c r="K145" s="213"/>
      <c r="L145" s="218"/>
      <c r="M145" s="219"/>
      <c r="N145" s="220"/>
      <c r="O145" s="220"/>
      <c r="P145" s="221">
        <f>SUM(P146:P149)</f>
        <v>0</v>
      </c>
      <c r="Q145" s="220"/>
      <c r="R145" s="221">
        <f>SUM(R146:R149)</f>
        <v>0</v>
      </c>
      <c r="S145" s="220"/>
      <c r="T145" s="222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3" t="s">
        <v>89</v>
      </c>
      <c r="AT145" s="224" t="s">
        <v>81</v>
      </c>
      <c r="AU145" s="224" t="s">
        <v>89</v>
      </c>
      <c r="AY145" s="223" t="s">
        <v>150</v>
      </c>
      <c r="BK145" s="225">
        <f>SUM(BK146:BK149)</f>
        <v>0</v>
      </c>
    </row>
    <row r="146" s="2" customFormat="1" ht="21.75" customHeight="1">
      <c r="A146" s="39"/>
      <c r="B146" s="40"/>
      <c r="C146" s="228" t="s">
        <v>91</v>
      </c>
      <c r="D146" s="228" t="s">
        <v>153</v>
      </c>
      <c r="E146" s="229" t="s">
        <v>592</v>
      </c>
      <c r="F146" s="230" t="s">
        <v>593</v>
      </c>
      <c r="G146" s="231" t="s">
        <v>292</v>
      </c>
      <c r="H146" s="232">
        <v>0.082000000000000003</v>
      </c>
      <c r="I146" s="233"/>
      <c r="J146" s="234">
        <f>ROUND(I146*H146,2)</f>
        <v>0</v>
      </c>
      <c r="K146" s="230" t="s">
        <v>240</v>
      </c>
      <c r="L146" s="45"/>
      <c r="M146" s="235" t="s">
        <v>1</v>
      </c>
      <c r="N146" s="236" t="s">
        <v>47</v>
      </c>
      <c r="O146" s="92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9" t="s">
        <v>149</v>
      </c>
      <c r="AT146" s="239" t="s">
        <v>153</v>
      </c>
      <c r="AU146" s="239" t="s">
        <v>91</v>
      </c>
      <c r="AY146" s="18" t="s">
        <v>150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8" t="s">
        <v>89</v>
      </c>
      <c r="BK146" s="240">
        <f>ROUND(I146*H146,2)</f>
        <v>0</v>
      </c>
      <c r="BL146" s="18" t="s">
        <v>149</v>
      </c>
      <c r="BM146" s="239" t="s">
        <v>1199</v>
      </c>
    </row>
    <row r="147" s="2" customFormat="1">
      <c r="A147" s="39"/>
      <c r="B147" s="40"/>
      <c r="C147" s="41"/>
      <c r="D147" s="241" t="s">
        <v>158</v>
      </c>
      <c r="E147" s="41"/>
      <c r="F147" s="242" t="s">
        <v>595</v>
      </c>
      <c r="G147" s="41"/>
      <c r="H147" s="41"/>
      <c r="I147" s="243"/>
      <c r="J147" s="41"/>
      <c r="K147" s="41"/>
      <c r="L147" s="45"/>
      <c r="M147" s="244"/>
      <c r="N147" s="245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158</v>
      </c>
      <c r="AU147" s="18" t="s">
        <v>91</v>
      </c>
    </row>
    <row r="148" s="2" customFormat="1">
      <c r="A148" s="39"/>
      <c r="B148" s="40"/>
      <c r="C148" s="41"/>
      <c r="D148" s="251" t="s">
        <v>243</v>
      </c>
      <c r="E148" s="41"/>
      <c r="F148" s="252" t="s">
        <v>596</v>
      </c>
      <c r="G148" s="41"/>
      <c r="H148" s="41"/>
      <c r="I148" s="243"/>
      <c r="J148" s="41"/>
      <c r="K148" s="41"/>
      <c r="L148" s="45"/>
      <c r="M148" s="244"/>
      <c r="N148" s="245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243</v>
      </c>
      <c r="AU148" s="18" t="s">
        <v>91</v>
      </c>
    </row>
    <row r="149" s="2" customFormat="1" ht="33" customHeight="1">
      <c r="A149" s="39"/>
      <c r="B149" s="40"/>
      <c r="C149" s="228" t="s">
        <v>104</v>
      </c>
      <c r="D149" s="228" t="s">
        <v>153</v>
      </c>
      <c r="E149" s="229" t="s">
        <v>1200</v>
      </c>
      <c r="F149" s="230" t="s">
        <v>326</v>
      </c>
      <c r="G149" s="231" t="s">
        <v>213</v>
      </c>
      <c r="H149" s="232">
        <v>1</v>
      </c>
      <c r="I149" s="233"/>
      <c r="J149" s="234">
        <f>ROUND(I149*H149,2)</f>
        <v>0</v>
      </c>
      <c r="K149" s="230" t="s">
        <v>1</v>
      </c>
      <c r="L149" s="45"/>
      <c r="M149" s="235" t="s">
        <v>1</v>
      </c>
      <c r="N149" s="236" t="s">
        <v>47</v>
      </c>
      <c r="O149" s="92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9" t="s">
        <v>149</v>
      </c>
      <c r="AT149" s="239" t="s">
        <v>153</v>
      </c>
      <c r="AU149" s="239" t="s">
        <v>91</v>
      </c>
      <c r="AY149" s="18" t="s">
        <v>150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8" t="s">
        <v>89</v>
      </c>
      <c r="BK149" s="240">
        <f>ROUND(I149*H149,2)</f>
        <v>0</v>
      </c>
      <c r="BL149" s="18" t="s">
        <v>149</v>
      </c>
      <c r="BM149" s="239" t="s">
        <v>1201</v>
      </c>
    </row>
    <row r="150" s="12" customFormat="1" ht="25.92" customHeight="1">
      <c r="A150" s="12"/>
      <c r="B150" s="212"/>
      <c r="C150" s="213"/>
      <c r="D150" s="214" t="s">
        <v>81</v>
      </c>
      <c r="E150" s="215" t="s">
        <v>328</v>
      </c>
      <c r="F150" s="215" t="s">
        <v>329</v>
      </c>
      <c r="G150" s="213"/>
      <c r="H150" s="213"/>
      <c r="I150" s="216"/>
      <c r="J150" s="217">
        <f>BK150</f>
        <v>0</v>
      </c>
      <c r="K150" s="213"/>
      <c r="L150" s="218"/>
      <c r="M150" s="219"/>
      <c r="N150" s="220"/>
      <c r="O150" s="220"/>
      <c r="P150" s="221">
        <f>P151+P257+P331+P341+P355+P375+P386</f>
        <v>0</v>
      </c>
      <c r="Q150" s="220"/>
      <c r="R150" s="221">
        <f>R151+R257+R331+R341+R355+R375+R386</f>
        <v>11.95178683</v>
      </c>
      <c r="S150" s="220"/>
      <c r="T150" s="222">
        <f>T151+T257+T331+T341+T355+T375+T386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3" t="s">
        <v>91</v>
      </c>
      <c r="AT150" s="224" t="s">
        <v>81</v>
      </c>
      <c r="AU150" s="224" t="s">
        <v>82</v>
      </c>
      <c r="AY150" s="223" t="s">
        <v>150</v>
      </c>
      <c r="BK150" s="225">
        <f>BK151+BK257+BK331+BK341+BK355+BK375+BK386</f>
        <v>0</v>
      </c>
    </row>
    <row r="151" s="12" customFormat="1" ht="22.8" customHeight="1">
      <c r="A151" s="12"/>
      <c r="B151" s="212"/>
      <c r="C151" s="213"/>
      <c r="D151" s="214" t="s">
        <v>81</v>
      </c>
      <c r="E151" s="226" t="s">
        <v>330</v>
      </c>
      <c r="F151" s="226" t="s">
        <v>331</v>
      </c>
      <c r="G151" s="213"/>
      <c r="H151" s="213"/>
      <c r="I151" s="216"/>
      <c r="J151" s="227">
        <f>BK151</f>
        <v>0</v>
      </c>
      <c r="K151" s="213"/>
      <c r="L151" s="218"/>
      <c r="M151" s="219"/>
      <c r="N151" s="220"/>
      <c r="O151" s="220"/>
      <c r="P151" s="221">
        <f>SUM(P152:P256)</f>
        <v>0</v>
      </c>
      <c r="Q151" s="220"/>
      <c r="R151" s="221">
        <f>SUM(R152:R256)</f>
        <v>5.8398575800000003</v>
      </c>
      <c r="S151" s="220"/>
      <c r="T151" s="222">
        <f>SUM(T152:T256)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3" t="s">
        <v>91</v>
      </c>
      <c r="AT151" s="224" t="s">
        <v>81</v>
      </c>
      <c r="AU151" s="224" t="s">
        <v>89</v>
      </c>
      <c r="AY151" s="223" t="s">
        <v>150</v>
      </c>
      <c r="BK151" s="225">
        <f>SUM(BK152:BK256)</f>
        <v>0</v>
      </c>
    </row>
    <row r="152" s="2" customFormat="1" ht="24.15" customHeight="1">
      <c r="A152" s="39"/>
      <c r="B152" s="40"/>
      <c r="C152" s="228" t="s">
        <v>149</v>
      </c>
      <c r="D152" s="228" t="s">
        <v>153</v>
      </c>
      <c r="E152" s="229" t="s">
        <v>606</v>
      </c>
      <c r="F152" s="230" t="s">
        <v>607</v>
      </c>
      <c r="G152" s="231" t="s">
        <v>239</v>
      </c>
      <c r="H152" s="232">
        <v>443.36000000000001</v>
      </c>
      <c r="I152" s="233"/>
      <c r="J152" s="234">
        <f>ROUND(I152*H152,2)</f>
        <v>0</v>
      </c>
      <c r="K152" s="230" t="s">
        <v>240</v>
      </c>
      <c r="L152" s="45"/>
      <c r="M152" s="235" t="s">
        <v>1</v>
      </c>
      <c r="N152" s="236" t="s">
        <v>47</v>
      </c>
      <c r="O152" s="92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9" t="s">
        <v>334</v>
      </c>
      <c r="AT152" s="239" t="s">
        <v>153</v>
      </c>
      <c r="AU152" s="239" t="s">
        <v>91</v>
      </c>
      <c r="AY152" s="18" t="s">
        <v>150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8" t="s">
        <v>89</v>
      </c>
      <c r="BK152" s="240">
        <f>ROUND(I152*H152,2)</f>
        <v>0</v>
      </c>
      <c r="BL152" s="18" t="s">
        <v>334</v>
      </c>
      <c r="BM152" s="239" t="s">
        <v>608</v>
      </c>
    </row>
    <row r="153" s="2" customFormat="1">
      <c r="A153" s="39"/>
      <c r="B153" s="40"/>
      <c r="C153" s="41"/>
      <c r="D153" s="241" t="s">
        <v>158</v>
      </c>
      <c r="E153" s="41"/>
      <c r="F153" s="242" t="s">
        <v>609</v>
      </c>
      <c r="G153" s="41"/>
      <c r="H153" s="41"/>
      <c r="I153" s="243"/>
      <c r="J153" s="41"/>
      <c r="K153" s="41"/>
      <c r="L153" s="45"/>
      <c r="M153" s="244"/>
      <c r="N153" s="245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158</v>
      </c>
      <c r="AU153" s="18" t="s">
        <v>91</v>
      </c>
    </row>
    <row r="154" s="2" customFormat="1">
      <c r="A154" s="39"/>
      <c r="B154" s="40"/>
      <c r="C154" s="41"/>
      <c r="D154" s="251" t="s">
        <v>243</v>
      </c>
      <c r="E154" s="41"/>
      <c r="F154" s="252" t="s">
        <v>610</v>
      </c>
      <c r="G154" s="41"/>
      <c r="H154" s="41"/>
      <c r="I154" s="243"/>
      <c r="J154" s="41"/>
      <c r="K154" s="41"/>
      <c r="L154" s="45"/>
      <c r="M154" s="244"/>
      <c r="N154" s="245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243</v>
      </c>
      <c r="AU154" s="18" t="s">
        <v>91</v>
      </c>
    </row>
    <row r="155" s="13" customFormat="1">
      <c r="A155" s="13"/>
      <c r="B155" s="253"/>
      <c r="C155" s="254"/>
      <c r="D155" s="241" t="s">
        <v>251</v>
      </c>
      <c r="E155" s="255" t="s">
        <v>1</v>
      </c>
      <c r="F155" s="256" t="s">
        <v>443</v>
      </c>
      <c r="G155" s="254"/>
      <c r="H155" s="255" t="s">
        <v>1</v>
      </c>
      <c r="I155" s="257"/>
      <c r="J155" s="254"/>
      <c r="K155" s="254"/>
      <c r="L155" s="258"/>
      <c r="M155" s="259"/>
      <c r="N155" s="260"/>
      <c r="O155" s="260"/>
      <c r="P155" s="260"/>
      <c r="Q155" s="260"/>
      <c r="R155" s="260"/>
      <c r="S155" s="260"/>
      <c r="T155" s="26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2" t="s">
        <v>251</v>
      </c>
      <c r="AU155" s="262" t="s">
        <v>91</v>
      </c>
      <c r="AV155" s="13" t="s">
        <v>89</v>
      </c>
      <c r="AW155" s="13" t="s">
        <v>37</v>
      </c>
      <c r="AX155" s="13" t="s">
        <v>82</v>
      </c>
      <c r="AY155" s="262" t="s">
        <v>150</v>
      </c>
    </row>
    <row r="156" s="13" customFormat="1">
      <c r="A156" s="13"/>
      <c r="B156" s="253"/>
      <c r="C156" s="254"/>
      <c r="D156" s="241" t="s">
        <v>251</v>
      </c>
      <c r="E156" s="255" t="s">
        <v>1</v>
      </c>
      <c r="F156" s="256" t="s">
        <v>1202</v>
      </c>
      <c r="G156" s="254"/>
      <c r="H156" s="255" t="s">
        <v>1</v>
      </c>
      <c r="I156" s="257"/>
      <c r="J156" s="254"/>
      <c r="K156" s="254"/>
      <c r="L156" s="258"/>
      <c r="M156" s="259"/>
      <c r="N156" s="260"/>
      <c r="O156" s="260"/>
      <c r="P156" s="260"/>
      <c r="Q156" s="260"/>
      <c r="R156" s="260"/>
      <c r="S156" s="260"/>
      <c r="T156" s="26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2" t="s">
        <v>251</v>
      </c>
      <c r="AU156" s="262" t="s">
        <v>91</v>
      </c>
      <c r="AV156" s="13" t="s">
        <v>89</v>
      </c>
      <c r="AW156" s="13" t="s">
        <v>37</v>
      </c>
      <c r="AX156" s="13" t="s">
        <v>82</v>
      </c>
      <c r="AY156" s="262" t="s">
        <v>150</v>
      </c>
    </row>
    <row r="157" s="14" customFormat="1">
      <c r="A157" s="14"/>
      <c r="B157" s="263"/>
      <c r="C157" s="264"/>
      <c r="D157" s="241" t="s">
        <v>251</v>
      </c>
      <c r="E157" s="265" t="s">
        <v>1</v>
      </c>
      <c r="F157" s="266" t="s">
        <v>1203</v>
      </c>
      <c r="G157" s="264"/>
      <c r="H157" s="267">
        <v>443.36000000000001</v>
      </c>
      <c r="I157" s="268"/>
      <c r="J157" s="264"/>
      <c r="K157" s="264"/>
      <c r="L157" s="269"/>
      <c r="M157" s="270"/>
      <c r="N157" s="271"/>
      <c r="O157" s="271"/>
      <c r="P157" s="271"/>
      <c r="Q157" s="271"/>
      <c r="R157" s="271"/>
      <c r="S157" s="271"/>
      <c r="T157" s="27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3" t="s">
        <v>251</v>
      </c>
      <c r="AU157" s="273" t="s">
        <v>91</v>
      </c>
      <c r="AV157" s="14" t="s">
        <v>91</v>
      </c>
      <c r="AW157" s="14" t="s">
        <v>37</v>
      </c>
      <c r="AX157" s="14" t="s">
        <v>82</v>
      </c>
      <c r="AY157" s="273" t="s">
        <v>150</v>
      </c>
    </row>
    <row r="158" s="15" customFormat="1">
      <c r="A158" s="15"/>
      <c r="B158" s="274"/>
      <c r="C158" s="275"/>
      <c r="D158" s="241" t="s">
        <v>251</v>
      </c>
      <c r="E158" s="276" t="s">
        <v>1</v>
      </c>
      <c r="F158" s="277" t="s">
        <v>255</v>
      </c>
      <c r="G158" s="275"/>
      <c r="H158" s="278">
        <v>443.36000000000001</v>
      </c>
      <c r="I158" s="279"/>
      <c r="J158" s="275"/>
      <c r="K158" s="275"/>
      <c r="L158" s="280"/>
      <c r="M158" s="281"/>
      <c r="N158" s="282"/>
      <c r="O158" s="282"/>
      <c r="P158" s="282"/>
      <c r="Q158" s="282"/>
      <c r="R158" s="282"/>
      <c r="S158" s="282"/>
      <c r="T158" s="28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4" t="s">
        <v>251</v>
      </c>
      <c r="AU158" s="284" t="s">
        <v>91</v>
      </c>
      <c r="AV158" s="15" t="s">
        <v>149</v>
      </c>
      <c r="AW158" s="15" t="s">
        <v>37</v>
      </c>
      <c r="AX158" s="15" t="s">
        <v>89</v>
      </c>
      <c r="AY158" s="284" t="s">
        <v>150</v>
      </c>
    </row>
    <row r="159" s="2" customFormat="1" ht="24.15" customHeight="1">
      <c r="A159" s="39"/>
      <c r="B159" s="40"/>
      <c r="C159" s="228" t="s">
        <v>172</v>
      </c>
      <c r="D159" s="228" t="s">
        <v>153</v>
      </c>
      <c r="E159" s="229" t="s">
        <v>614</v>
      </c>
      <c r="F159" s="230" t="s">
        <v>615</v>
      </c>
      <c r="G159" s="231" t="s">
        <v>239</v>
      </c>
      <c r="H159" s="232">
        <v>102.05</v>
      </c>
      <c r="I159" s="233"/>
      <c r="J159" s="234">
        <f>ROUND(I159*H159,2)</f>
        <v>0</v>
      </c>
      <c r="K159" s="230" t="s">
        <v>240</v>
      </c>
      <c r="L159" s="45"/>
      <c r="M159" s="235" t="s">
        <v>1</v>
      </c>
      <c r="N159" s="236" t="s">
        <v>47</v>
      </c>
      <c r="O159" s="92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9" t="s">
        <v>334</v>
      </c>
      <c r="AT159" s="239" t="s">
        <v>153</v>
      </c>
      <c r="AU159" s="239" t="s">
        <v>91</v>
      </c>
      <c r="AY159" s="18" t="s">
        <v>150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8" t="s">
        <v>89</v>
      </c>
      <c r="BK159" s="240">
        <f>ROUND(I159*H159,2)</f>
        <v>0</v>
      </c>
      <c r="BL159" s="18" t="s">
        <v>334</v>
      </c>
      <c r="BM159" s="239" t="s">
        <v>616</v>
      </c>
    </row>
    <row r="160" s="2" customFormat="1">
      <c r="A160" s="39"/>
      <c r="B160" s="40"/>
      <c r="C160" s="41"/>
      <c r="D160" s="241" t="s">
        <v>158</v>
      </c>
      <c r="E160" s="41"/>
      <c r="F160" s="242" t="s">
        <v>617</v>
      </c>
      <c r="G160" s="41"/>
      <c r="H160" s="41"/>
      <c r="I160" s="243"/>
      <c r="J160" s="41"/>
      <c r="K160" s="41"/>
      <c r="L160" s="45"/>
      <c r="M160" s="244"/>
      <c r="N160" s="245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158</v>
      </c>
      <c r="AU160" s="18" t="s">
        <v>91</v>
      </c>
    </row>
    <row r="161" s="2" customFormat="1">
      <c r="A161" s="39"/>
      <c r="B161" s="40"/>
      <c r="C161" s="41"/>
      <c r="D161" s="251" t="s">
        <v>243</v>
      </c>
      <c r="E161" s="41"/>
      <c r="F161" s="252" t="s">
        <v>618</v>
      </c>
      <c r="G161" s="41"/>
      <c r="H161" s="41"/>
      <c r="I161" s="243"/>
      <c r="J161" s="41"/>
      <c r="K161" s="41"/>
      <c r="L161" s="45"/>
      <c r="M161" s="244"/>
      <c r="N161" s="245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243</v>
      </c>
      <c r="AU161" s="18" t="s">
        <v>91</v>
      </c>
    </row>
    <row r="162" s="13" customFormat="1">
      <c r="A162" s="13"/>
      <c r="B162" s="253"/>
      <c r="C162" s="254"/>
      <c r="D162" s="241" t="s">
        <v>251</v>
      </c>
      <c r="E162" s="255" t="s">
        <v>1</v>
      </c>
      <c r="F162" s="256" t="s">
        <v>443</v>
      </c>
      <c r="G162" s="254"/>
      <c r="H162" s="255" t="s">
        <v>1</v>
      </c>
      <c r="I162" s="257"/>
      <c r="J162" s="254"/>
      <c r="K162" s="254"/>
      <c r="L162" s="258"/>
      <c r="M162" s="259"/>
      <c r="N162" s="260"/>
      <c r="O162" s="260"/>
      <c r="P162" s="260"/>
      <c r="Q162" s="260"/>
      <c r="R162" s="260"/>
      <c r="S162" s="260"/>
      <c r="T162" s="26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2" t="s">
        <v>251</v>
      </c>
      <c r="AU162" s="262" t="s">
        <v>91</v>
      </c>
      <c r="AV162" s="13" t="s">
        <v>89</v>
      </c>
      <c r="AW162" s="13" t="s">
        <v>37</v>
      </c>
      <c r="AX162" s="13" t="s">
        <v>82</v>
      </c>
      <c r="AY162" s="262" t="s">
        <v>150</v>
      </c>
    </row>
    <row r="163" s="13" customFormat="1">
      <c r="A163" s="13"/>
      <c r="B163" s="253"/>
      <c r="C163" s="254"/>
      <c r="D163" s="241" t="s">
        <v>251</v>
      </c>
      <c r="E163" s="255" t="s">
        <v>1</v>
      </c>
      <c r="F163" s="256" t="s">
        <v>466</v>
      </c>
      <c r="G163" s="254"/>
      <c r="H163" s="255" t="s">
        <v>1</v>
      </c>
      <c r="I163" s="257"/>
      <c r="J163" s="254"/>
      <c r="K163" s="254"/>
      <c r="L163" s="258"/>
      <c r="M163" s="259"/>
      <c r="N163" s="260"/>
      <c r="O163" s="260"/>
      <c r="P163" s="260"/>
      <c r="Q163" s="260"/>
      <c r="R163" s="260"/>
      <c r="S163" s="260"/>
      <c r="T163" s="26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2" t="s">
        <v>251</v>
      </c>
      <c r="AU163" s="262" t="s">
        <v>91</v>
      </c>
      <c r="AV163" s="13" t="s">
        <v>89</v>
      </c>
      <c r="AW163" s="13" t="s">
        <v>37</v>
      </c>
      <c r="AX163" s="13" t="s">
        <v>82</v>
      </c>
      <c r="AY163" s="262" t="s">
        <v>150</v>
      </c>
    </row>
    <row r="164" s="14" customFormat="1">
      <c r="A164" s="14"/>
      <c r="B164" s="263"/>
      <c r="C164" s="264"/>
      <c r="D164" s="241" t="s">
        <v>251</v>
      </c>
      <c r="E164" s="265" t="s">
        <v>1</v>
      </c>
      <c r="F164" s="266" t="s">
        <v>1204</v>
      </c>
      <c r="G164" s="264"/>
      <c r="H164" s="267">
        <v>17.5</v>
      </c>
      <c r="I164" s="268"/>
      <c r="J164" s="264"/>
      <c r="K164" s="264"/>
      <c r="L164" s="269"/>
      <c r="M164" s="270"/>
      <c r="N164" s="271"/>
      <c r="O164" s="271"/>
      <c r="P164" s="271"/>
      <c r="Q164" s="271"/>
      <c r="R164" s="271"/>
      <c r="S164" s="271"/>
      <c r="T164" s="27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3" t="s">
        <v>251</v>
      </c>
      <c r="AU164" s="273" t="s">
        <v>91</v>
      </c>
      <c r="AV164" s="14" t="s">
        <v>91</v>
      </c>
      <c r="AW164" s="14" t="s">
        <v>37</v>
      </c>
      <c r="AX164" s="14" t="s">
        <v>82</v>
      </c>
      <c r="AY164" s="273" t="s">
        <v>150</v>
      </c>
    </row>
    <row r="165" s="14" customFormat="1">
      <c r="A165" s="14"/>
      <c r="B165" s="263"/>
      <c r="C165" s="264"/>
      <c r="D165" s="241" t="s">
        <v>251</v>
      </c>
      <c r="E165" s="265" t="s">
        <v>1</v>
      </c>
      <c r="F165" s="266" t="s">
        <v>1205</v>
      </c>
      <c r="G165" s="264"/>
      <c r="H165" s="267">
        <v>66.900000000000006</v>
      </c>
      <c r="I165" s="268"/>
      <c r="J165" s="264"/>
      <c r="K165" s="264"/>
      <c r="L165" s="269"/>
      <c r="M165" s="270"/>
      <c r="N165" s="271"/>
      <c r="O165" s="271"/>
      <c r="P165" s="271"/>
      <c r="Q165" s="271"/>
      <c r="R165" s="271"/>
      <c r="S165" s="271"/>
      <c r="T165" s="27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3" t="s">
        <v>251</v>
      </c>
      <c r="AU165" s="273" t="s">
        <v>91</v>
      </c>
      <c r="AV165" s="14" t="s">
        <v>91</v>
      </c>
      <c r="AW165" s="14" t="s">
        <v>37</v>
      </c>
      <c r="AX165" s="14" t="s">
        <v>82</v>
      </c>
      <c r="AY165" s="273" t="s">
        <v>150</v>
      </c>
    </row>
    <row r="166" s="14" customFormat="1">
      <c r="A166" s="14"/>
      <c r="B166" s="263"/>
      <c r="C166" s="264"/>
      <c r="D166" s="241" t="s">
        <v>251</v>
      </c>
      <c r="E166" s="265" t="s">
        <v>1</v>
      </c>
      <c r="F166" s="266" t="s">
        <v>1206</v>
      </c>
      <c r="G166" s="264"/>
      <c r="H166" s="267">
        <v>17.649999999999999</v>
      </c>
      <c r="I166" s="268"/>
      <c r="J166" s="264"/>
      <c r="K166" s="264"/>
      <c r="L166" s="269"/>
      <c r="M166" s="270"/>
      <c r="N166" s="271"/>
      <c r="O166" s="271"/>
      <c r="P166" s="271"/>
      <c r="Q166" s="271"/>
      <c r="R166" s="271"/>
      <c r="S166" s="271"/>
      <c r="T166" s="27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3" t="s">
        <v>251</v>
      </c>
      <c r="AU166" s="273" t="s">
        <v>91</v>
      </c>
      <c r="AV166" s="14" t="s">
        <v>91</v>
      </c>
      <c r="AW166" s="14" t="s">
        <v>37</v>
      </c>
      <c r="AX166" s="14" t="s">
        <v>82</v>
      </c>
      <c r="AY166" s="273" t="s">
        <v>150</v>
      </c>
    </row>
    <row r="167" s="15" customFormat="1">
      <c r="A167" s="15"/>
      <c r="B167" s="274"/>
      <c r="C167" s="275"/>
      <c r="D167" s="241" t="s">
        <v>251</v>
      </c>
      <c r="E167" s="276" t="s">
        <v>1</v>
      </c>
      <c r="F167" s="277" t="s">
        <v>255</v>
      </c>
      <c r="G167" s="275"/>
      <c r="H167" s="278">
        <v>102.05</v>
      </c>
      <c r="I167" s="279"/>
      <c r="J167" s="275"/>
      <c r="K167" s="275"/>
      <c r="L167" s="280"/>
      <c r="M167" s="281"/>
      <c r="N167" s="282"/>
      <c r="O167" s="282"/>
      <c r="P167" s="282"/>
      <c r="Q167" s="282"/>
      <c r="R167" s="282"/>
      <c r="S167" s="282"/>
      <c r="T167" s="28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4" t="s">
        <v>251</v>
      </c>
      <c r="AU167" s="284" t="s">
        <v>91</v>
      </c>
      <c r="AV167" s="15" t="s">
        <v>149</v>
      </c>
      <c r="AW167" s="15" t="s">
        <v>37</v>
      </c>
      <c r="AX167" s="15" t="s">
        <v>89</v>
      </c>
      <c r="AY167" s="284" t="s">
        <v>150</v>
      </c>
    </row>
    <row r="168" s="2" customFormat="1" ht="16.5" customHeight="1">
      <c r="A168" s="39"/>
      <c r="B168" s="40"/>
      <c r="C168" s="289" t="s">
        <v>177</v>
      </c>
      <c r="D168" s="289" t="s">
        <v>468</v>
      </c>
      <c r="E168" s="290" t="s">
        <v>622</v>
      </c>
      <c r="F168" s="291" t="s">
        <v>623</v>
      </c>
      <c r="G168" s="292" t="s">
        <v>292</v>
      </c>
      <c r="H168" s="293">
        <v>0.16900000000000001</v>
      </c>
      <c r="I168" s="294"/>
      <c r="J168" s="295">
        <f>ROUND(I168*H168,2)</f>
        <v>0</v>
      </c>
      <c r="K168" s="291" t="s">
        <v>240</v>
      </c>
      <c r="L168" s="296"/>
      <c r="M168" s="297" t="s">
        <v>1</v>
      </c>
      <c r="N168" s="298" t="s">
        <v>47</v>
      </c>
      <c r="O168" s="92"/>
      <c r="P168" s="237">
        <f>O168*H168</f>
        <v>0</v>
      </c>
      <c r="Q168" s="237">
        <v>1</v>
      </c>
      <c r="R168" s="237">
        <f>Q168*H168</f>
        <v>0.16900000000000001</v>
      </c>
      <c r="S168" s="237">
        <v>0</v>
      </c>
      <c r="T168" s="23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9" t="s">
        <v>605</v>
      </c>
      <c r="AT168" s="239" t="s">
        <v>468</v>
      </c>
      <c r="AU168" s="239" t="s">
        <v>91</v>
      </c>
      <c r="AY168" s="18" t="s">
        <v>150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8" t="s">
        <v>89</v>
      </c>
      <c r="BK168" s="240">
        <f>ROUND(I168*H168,2)</f>
        <v>0</v>
      </c>
      <c r="BL168" s="18" t="s">
        <v>334</v>
      </c>
      <c r="BM168" s="239" t="s">
        <v>624</v>
      </c>
    </row>
    <row r="169" s="2" customFormat="1">
      <c r="A169" s="39"/>
      <c r="B169" s="40"/>
      <c r="C169" s="41"/>
      <c r="D169" s="241" t="s">
        <v>158</v>
      </c>
      <c r="E169" s="41"/>
      <c r="F169" s="242" t="s">
        <v>623</v>
      </c>
      <c r="G169" s="41"/>
      <c r="H169" s="41"/>
      <c r="I169" s="243"/>
      <c r="J169" s="41"/>
      <c r="K169" s="41"/>
      <c r="L169" s="45"/>
      <c r="M169" s="244"/>
      <c r="N169" s="245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158</v>
      </c>
      <c r="AU169" s="18" t="s">
        <v>91</v>
      </c>
    </row>
    <row r="170" s="14" customFormat="1">
      <c r="A170" s="14"/>
      <c r="B170" s="263"/>
      <c r="C170" s="264"/>
      <c r="D170" s="241" t="s">
        <v>251</v>
      </c>
      <c r="E170" s="265" t="s">
        <v>1</v>
      </c>
      <c r="F170" s="266" t="s">
        <v>1207</v>
      </c>
      <c r="G170" s="264"/>
      <c r="H170" s="267">
        <v>0.13300000000000001</v>
      </c>
      <c r="I170" s="268"/>
      <c r="J170" s="264"/>
      <c r="K170" s="264"/>
      <c r="L170" s="269"/>
      <c r="M170" s="270"/>
      <c r="N170" s="271"/>
      <c r="O170" s="271"/>
      <c r="P170" s="271"/>
      <c r="Q170" s="271"/>
      <c r="R170" s="271"/>
      <c r="S170" s="271"/>
      <c r="T170" s="27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3" t="s">
        <v>251</v>
      </c>
      <c r="AU170" s="273" t="s">
        <v>91</v>
      </c>
      <c r="AV170" s="14" t="s">
        <v>91</v>
      </c>
      <c r="AW170" s="14" t="s">
        <v>37</v>
      </c>
      <c r="AX170" s="14" t="s">
        <v>82</v>
      </c>
      <c r="AY170" s="273" t="s">
        <v>150</v>
      </c>
    </row>
    <row r="171" s="14" customFormat="1">
      <c r="A171" s="14"/>
      <c r="B171" s="263"/>
      <c r="C171" s="264"/>
      <c r="D171" s="241" t="s">
        <v>251</v>
      </c>
      <c r="E171" s="265" t="s">
        <v>1</v>
      </c>
      <c r="F171" s="266" t="s">
        <v>1208</v>
      </c>
      <c r="G171" s="264"/>
      <c r="H171" s="267">
        <v>0.035999999999999997</v>
      </c>
      <c r="I171" s="268"/>
      <c r="J171" s="264"/>
      <c r="K171" s="264"/>
      <c r="L171" s="269"/>
      <c r="M171" s="270"/>
      <c r="N171" s="271"/>
      <c r="O171" s="271"/>
      <c r="P171" s="271"/>
      <c r="Q171" s="271"/>
      <c r="R171" s="271"/>
      <c r="S171" s="271"/>
      <c r="T171" s="27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3" t="s">
        <v>251</v>
      </c>
      <c r="AU171" s="273" t="s">
        <v>91</v>
      </c>
      <c r="AV171" s="14" t="s">
        <v>91</v>
      </c>
      <c r="AW171" s="14" t="s">
        <v>37</v>
      </c>
      <c r="AX171" s="14" t="s">
        <v>82</v>
      </c>
      <c r="AY171" s="273" t="s">
        <v>150</v>
      </c>
    </row>
    <row r="172" s="15" customFormat="1">
      <c r="A172" s="15"/>
      <c r="B172" s="274"/>
      <c r="C172" s="275"/>
      <c r="D172" s="241" t="s">
        <v>251</v>
      </c>
      <c r="E172" s="276" t="s">
        <v>1</v>
      </c>
      <c r="F172" s="277" t="s">
        <v>255</v>
      </c>
      <c r="G172" s="275"/>
      <c r="H172" s="278">
        <v>0.16900000000000001</v>
      </c>
      <c r="I172" s="279"/>
      <c r="J172" s="275"/>
      <c r="K172" s="275"/>
      <c r="L172" s="280"/>
      <c r="M172" s="281"/>
      <c r="N172" s="282"/>
      <c r="O172" s="282"/>
      <c r="P172" s="282"/>
      <c r="Q172" s="282"/>
      <c r="R172" s="282"/>
      <c r="S172" s="282"/>
      <c r="T172" s="28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4" t="s">
        <v>251</v>
      </c>
      <c r="AU172" s="284" t="s">
        <v>91</v>
      </c>
      <c r="AV172" s="15" t="s">
        <v>149</v>
      </c>
      <c r="AW172" s="15" t="s">
        <v>37</v>
      </c>
      <c r="AX172" s="15" t="s">
        <v>89</v>
      </c>
      <c r="AY172" s="284" t="s">
        <v>150</v>
      </c>
    </row>
    <row r="173" s="2" customFormat="1" ht="24.15" customHeight="1">
      <c r="A173" s="39"/>
      <c r="B173" s="40"/>
      <c r="C173" s="228" t="s">
        <v>182</v>
      </c>
      <c r="D173" s="228" t="s">
        <v>153</v>
      </c>
      <c r="E173" s="229" t="s">
        <v>628</v>
      </c>
      <c r="F173" s="230" t="s">
        <v>629</v>
      </c>
      <c r="G173" s="231" t="s">
        <v>239</v>
      </c>
      <c r="H173" s="232">
        <v>200.40000000000001</v>
      </c>
      <c r="I173" s="233"/>
      <c r="J173" s="234">
        <f>ROUND(I173*H173,2)</f>
        <v>0</v>
      </c>
      <c r="K173" s="230" t="s">
        <v>240</v>
      </c>
      <c r="L173" s="45"/>
      <c r="M173" s="235" t="s">
        <v>1</v>
      </c>
      <c r="N173" s="236" t="s">
        <v>47</v>
      </c>
      <c r="O173" s="92"/>
      <c r="P173" s="237">
        <f>O173*H173</f>
        <v>0</v>
      </c>
      <c r="Q173" s="237">
        <v>0</v>
      </c>
      <c r="R173" s="237">
        <f>Q173*H173</f>
        <v>0</v>
      </c>
      <c r="S173" s="237">
        <v>0</v>
      </c>
      <c r="T173" s="23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9" t="s">
        <v>334</v>
      </c>
      <c r="AT173" s="239" t="s">
        <v>153</v>
      </c>
      <c r="AU173" s="239" t="s">
        <v>91</v>
      </c>
      <c r="AY173" s="18" t="s">
        <v>150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8" t="s">
        <v>89</v>
      </c>
      <c r="BK173" s="240">
        <f>ROUND(I173*H173,2)</f>
        <v>0</v>
      </c>
      <c r="BL173" s="18" t="s">
        <v>334</v>
      </c>
      <c r="BM173" s="239" t="s">
        <v>1209</v>
      </c>
    </row>
    <row r="174" s="2" customFormat="1">
      <c r="A174" s="39"/>
      <c r="B174" s="40"/>
      <c r="C174" s="41"/>
      <c r="D174" s="241" t="s">
        <v>158</v>
      </c>
      <c r="E174" s="41"/>
      <c r="F174" s="242" t="s">
        <v>631</v>
      </c>
      <c r="G174" s="41"/>
      <c r="H174" s="41"/>
      <c r="I174" s="243"/>
      <c r="J174" s="41"/>
      <c r="K174" s="41"/>
      <c r="L174" s="45"/>
      <c r="M174" s="244"/>
      <c r="N174" s="245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158</v>
      </c>
      <c r="AU174" s="18" t="s">
        <v>91</v>
      </c>
    </row>
    <row r="175" s="2" customFormat="1">
      <c r="A175" s="39"/>
      <c r="B175" s="40"/>
      <c r="C175" s="41"/>
      <c r="D175" s="251" t="s">
        <v>243</v>
      </c>
      <c r="E175" s="41"/>
      <c r="F175" s="252" t="s">
        <v>632</v>
      </c>
      <c r="G175" s="41"/>
      <c r="H175" s="41"/>
      <c r="I175" s="243"/>
      <c r="J175" s="41"/>
      <c r="K175" s="41"/>
      <c r="L175" s="45"/>
      <c r="M175" s="244"/>
      <c r="N175" s="245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243</v>
      </c>
      <c r="AU175" s="18" t="s">
        <v>91</v>
      </c>
    </row>
    <row r="176" s="13" customFormat="1">
      <c r="A176" s="13"/>
      <c r="B176" s="253"/>
      <c r="C176" s="254"/>
      <c r="D176" s="241" t="s">
        <v>251</v>
      </c>
      <c r="E176" s="255" t="s">
        <v>1</v>
      </c>
      <c r="F176" s="256" t="s">
        <v>443</v>
      </c>
      <c r="G176" s="254"/>
      <c r="H176" s="255" t="s">
        <v>1</v>
      </c>
      <c r="I176" s="257"/>
      <c r="J176" s="254"/>
      <c r="K176" s="254"/>
      <c r="L176" s="258"/>
      <c r="M176" s="259"/>
      <c r="N176" s="260"/>
      <c r="O176" s="260"/>
      <c r="P176" s="260"/>
      <c r="Q176" s="260"/>
      <c r="R176" s="260"/>
      <c r="S176" s="260"/>
      <c r="T176" s="26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2" t="s">
        <v>251</v>
      </c>
      <c r="AU176" s="262" t="s">
        <v>91</v>
      </c>
      <c r="AV176" s="13" t="s">
        <v>89</v>
      </c>
      <c r="AW176" s="13" t="s">
        <v>37</v>
      </c>
      <c r="AX176" s="13" t="s">
        <v>82</v>
      </c>
      <c r="AY176" s="262" t="s">
        <v>150</v>
      </c>
    </row>
    <row r="177" s="13" customFormat="1">
      <c r="A177" s="13"/>
      <c r="B177" s="253"/>
      <c r="C177" s="254"/>
      <c r="D177" s="241" t="s">
        <v>251</v>
      </c>
      <c r="E177" s="255" t="s">
        <v>1</v>
      </c>
      <c r="F177" s="256" t="s">
        <v>1210</v>
      </c>
      <c r="G177" s="254"/>
      <c r="H177" s="255" t="s">
        <v>1</v>
      </c>
      <c r="I177" s="257"/>
      <c r="J177" s="254"/>
      <c r="K177" s="254"/>
      <c r="L177" s="258"/>
      <c r="M177" s="259"/>
      <c r="N177" s="260"/>
      <c r="O177" s="260"/>
      <c r="P177" s="260"/>
      <c r="Q177" s="260"/>
      <c r="R177" s="260"/>
      <c r="S177" s="260"/>
      <c r="T177" s="26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2" t="s">
        <v>251</v>
      </c>
      <c r="AU177" s="262" t="s">
        <v>91</v>
      </c>
      <c r="AV177" s="13" t="s">
        <v>89</v>
      </c>
      <c r="AW177" s="13" t="s">
        <v>37</v>
      </c>
      <c r="AX177" s="13" t="s">
        <v>82</v>
      </c>
      <c r="AY177" s="262" t="s">
        <v>150</v>
      </c>
    </row>
    <row r="178" s="14" customFormat="1">
      <c r="A178" s="14"/>
      <c r="B178" s="263"/>
      <c r="C178" s="264"/>
      <c r="D178" s="241" t="s">
        <v>251</v>
      </c>
      <c r="E178" s="265" t="s">
        <v>1</v>
      </c>
      <c r="F178" s="266" t="s">
        <v>1211</v>
      </c>
      <c r="G178" s="264"/>
      <c r="H178" s="267">
        <v>16.800000000000001</v>
      </c>
      <c r="I178" s="268"/>
      <c r="J178" s="264"/>
      <c r="K178" s="264"/>
      <c r="L178" s="269"/>
      <c r="M178" s="270"/>
      <c r="N178" s="271"/>
      <c r="O178" s="271"/>
      <c r="P178" s="271"/>
      <c r="Q178" s="271"/>
      <c r="R178" s="271"/>
      <c r="S178" s="271"/>
      <c r="T178" s="27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3" t="s">
        <v>251</v>
      </c>
      <c r="AU178" s="273" t="s">
        <v>91</v>
      </c>
      <c r="AV178" s="14" t="s">
        <v>91</v>
      </c>
      <c r="AW178" s="14" t="s">
        <v>37</v>
      </c>
      <c r="AX178" s="14" t="s">
        <v>82</v>
      </c>
      <c r="AY178" s="273" t="s">
        <v>150</v>
      </c>
    </row>
    <row r="179" s="14" customFormat="1">
      <c r="A179" s="14"/>
      <c r="B179" s="263"/>
      <c r="C179" s="264"/>
      <c r="D179" s="241" t="s">
        <v>251</v>
      </c>
      <c r="E179" s="265" t="s">
        <v>1</v>
      </c>
      <c r="F179" s="266" t="s">
        <v>1212</v>
      </c>
      <c r="G179" s="264"/>
      <c r="H179" s="267">
        <v>165.59999999999999</v>
      </c>
      <c r="I179" s="268"/>
      <c r="J179" s="264"/>
      <c r="K179" s="264"/>
      <c r="L179" s="269"/>
      <c r="M179" s="270"/>
      <c r="N179" s="271"/>
      <c r="O179" s="271"/>
      <c r="P179" s="271"/>
      <c r="Q179" s="271"/>
      <c r="R179" s="271"/>
      <c r="S179" s="271"/>
      <c r="T179" s="27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3" t="s">
        <v>251</v>
      </c>
      <c r="AU179" s="273" t="s">
        <v>91</v>
      </c>
      <c r="AV179" s="14" t="s">
        <v>91</v>
      </c>
      <c r="AW179" s="14" t="s">
        <v>37</v>
      </c>
      <c r="AX179" s="14" t="s">
        <v>82</v>
      </c>
      <c r="AY179" s="273" t="s">
        <v>150</v>
      </c>
    </row>
    <row r="180" s="14" customFormat="1">
      <c r="A180" s="14"/>
      <c r="B180" s="263"/>
      <c r="C180" s="264"/>
      <c r="D180" s="241" t="s">
        <v>251</v>
      </c>
      <c r="E180" s="265" t="s">
        <v>1</v>
      </c>
      <c r="F180" s="266" t="s">
        <v>1213</v>
      </c>
      <c r="G180" s="264"/>
      <c r="H180" s="267">
        <v>18</v>
      </c>
      <c r="I180" s="268"/>
      <c r="J180" s="264"/>
      <c r="K180" s="264"/>
      <c r="L180" s="269"/>
      <c r="M180" s="270"/>
      <c r="N180" s="271"/>
      <c r="O180" s="271"/>
      <c r="P180" s="271"/>
      <c r="Q180" s="271"/>
      <c r="R180" s="271"/>
      <c r="S180" s="271"/>
      <c r="T180" s="27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3" t="s">
        <v>251</v>
      </c>
      <c r="AU180" s="273" t="s">
        <v>91</v>
      </c>
      <c r="AV180" s="14" t="s">
        <v>91</v>
      </c>
      <c r="AW180" s="14" t="s">
        <v>37</v>
      </c>
      <c r="AX180" s="14" t="s">
        <v>82</v>
      </c>
      <c r="AY180" s="273" t="s">
        <v>150</v>
      </c>
    </row>
    <row r="181" s="15" customFormat="1">
      <c r="A181" s="15"/>
      <c r="B181" s="274"/>
      <c r="C181" s="275"/>
      <c r="D181" s="241" t="s">
        <v>251</v>
      </c>
      <c r="E181" s="276" t="s">
        <v>1</v>
      </c>
      <c r="F181" s="277" t="s">
        <v>255</v>
      </c>
      <c r="G181" s="275"/>
      <c r="H181" s="278">
        <v>200.40000000000001</v>
      </c>
      <c r="I181" s="279"/>
      <c r="J181" s="275"/>
      <c r="K181" s="275"/>
      <c r="L181" s="280"/>
      <c r="M181" s="281"/>
      <c r="N181" s="282"/>
      <c r="O181" s="282"/>
      <c r="P181" s="282"/>
      <c r="Q181" s="282"/>
      <c r="R181" s="282"/>
      <c r="S181" s="282"/>
      <c r="T181" s="28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4" t="s">
        <v>251</v>
      </c>
      <c r="AU181" s="284" t="s">
        <v>91</v>
      </c>
      <c r="AV181" s="15" t="s">
        <v>149</v>
      </c>
      <c r="AW181" s="15" t="s">
        <v>37</v>
      </c>
      <c r="AX181" s="15" t="s">
        <v>89</v>
      </c>
      <c r="AY181" s="284" t="s">
        <v>150</v>
      </c>
    </row>
    <row r="182" s="2" customFormat="1" ht="24.15" customHeight="1">
      <c r="A182" s="39"/>
      <c r="B182" s="40"/>
      <c r="C182" s="289" t="s">
        <v>187</v>
      </c>
      <c r="D182" s="289" t="s">
        <v>468</v>
      </c>
      <c r="E182" s="290" t="s">
        <v>634</v>
      </c>
      <c r="F182" s="291" t="s">
        <v>635</v>
      </c>
      <c r="G182" s="292" t="s">
        <v>239</v>
      </c>
      <c r="H182" s="293">
        <v>230.46000000000001</v>
      </c>
      <c r="I182" s="294"/>
      <c r="J182" s="295">
        <f>ROUND(I182*H182,2)</f>
        <v>0</v>
      </c>
      <c r="K182" s="291" t="s">
        <v>1</v>
      </c>
      <c r="L182" s="296"/>
      <c r="M182" s="297" t="s">
        <v>1</v>
      </c>
      <c r="N182" s="298" t="s">
        <v>47</v>
      </c>
      <c r="O182" s="92"/>
      <c r="P182" s="237">
        <f>O182*H182</f>
        <v>0</v>
      </c>
      <c r="Q182" s="237">
        <v>0</v>
      </c>
      <c r="R182" s="237">
        <f>Q182*H182</f>
        <v>0</v>
      </c>
      <c r="S182" s="237">
        <v>0</v>
      </c>
      <c r="T182" s="23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9" t="s">
        <v>605</v>
      </c>
      <c r="AT182" s="239" t="s">
        <v>468</v>
      </c>
      <c r="AU182" s="239" t="s">
        <v>91</v>
      </c>
      <c r="AY182" s="18" t="s">
        <v>150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8" t="s">
        <v>89</v>
      </c>
      <c r="BK182" s="240">
        <f>ROUND(I182*H182,2)</f>
        <v>0</v>
      </c>
      <c r="BL182" s="18" t="s">
        <v>334</v>
      </c>
      <c r="BM182" s="239" t="s">
        <v>1214</v>
      </c>
    </row>
    <row r="183" s="14" customFormat="1">
      <c r="A183" s="14"/>
      <c r="B183" s="263"/>
      <c r="C183" s="264"/>
      <c r="D183" s="241" t="s">
        <v>251</v>
      </c>
      <c r="E183" s="265" t="s">
        <v>1</v>
      </c>
      <c r="F183" s="266" t="s">
        <v>1215</v>
      </c>
      <c r="G183" s="264"/>
      <c r="H183" s="267">
        <v>230.46000000000001</v>
      </c>
      <c r="I183" s="268"/>
      <c r="J183" s="264"/>
      <c r="K183" s="264"/>
      <c r="L183" s="269"/>
      <c r="M183" s="270"/>
      <c r="N183" s="271"/>
      <c r="O183" s="271"/>
      <c r="P183" s="271"/>
      <c r="Q183" s="271"/>
      <c r="R183" s="271"/>
      <c r="S183" s="271"/>
      <c r="T183" s="27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3" t="s">
        <v>251</v>
      </c>
      <c r="AU183" s="273" t="s">
        <v>91</v>
      </c>
      <c r="AV183" s="14" t="s">
        <v>91</v>
      </c>
      <c r="AW183" s="14" t="s">
        <v>37</v>
      </c>
      <c r="AX183" s="14" t="s">
        <v>82</v>
      </c>
      <c r="AY183" s="273" t="s">
        <v>150</v>
      </c>
    </row>
    <row r="184" s="15" customFormat="1">
      <c r="A184" s="15"/>
      <c r="B184" s="274"/>
      <c r="C184" s="275"/>
      <c r="D184" s="241" t="s">
        <v>251</v>
      </c>
      <c r="E184" s="276" t="s">
        <v>1</v>
      </c>
      <c r="F184" s="277" t="s">
        <v>255</v>
      </c>
      <c r="G184" s="275"/>
      <c r="H184" s="278">
        <v>230.46000000000001</v>
      </c>
      <c r="I184" s="279"/>
      <c r="J184" s="275"/>
      <c r="K184" s="275"/>
      <c r="L184" s="280"/>
      <c r="M184" s="281"/>
      <c r="N184" s="282"/>
      <c r="O184" s="282"/>
      <c r="P184" s="282"/>
      <c r="Q184" s="282"/>
      <c r="R184" s="282"/>
      <c r="S184" s="282"/>
      <c r="T184" s="28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84" t="s">
        <v>251</v>
      </c>
      <c r="AU184" s="284" t="s">
        <v>91</v>
      </c>
      <c r="AV184" s="15" t="s">
        <v>149</v>
      </c>
      <c r="AW184" s="15" t="s">
        <v>37</v>
      </c>
      <c r="AX184" s="15" t="s">
        <v>89</v>
      </c>
      <c r="AY184" s="284" t="s">
        <v>150</v>
      </c>
    </row>
    <row r="185" s="2" customFormat="1" ht="24.15" customHeight="1">
      <c r="A185" s="39"/>
      <c r="B185" s="40"/>
      <c r="C185" s="228" t="s">
        <v>192</v>
      </c>
      <c r="D185" s="228" t="s">
        <v>153</v>
      </c>
      <c r="E185" s="229" t="s">
        <v>639</v>
      </c>
      <c r="F185" s="230" t="s">
        <v>640</v>
      </c>
      <c r="G185" s="231" t="s">
        <v>239</v>
      </c>
      <c r="H185" s="232">
        <v>242.96000000000001</v>
      </c>
      <c r="I185" s="233"/>
      <c r="J185" s="234">
        <f>ROUND(I185*H185,2)</f>
        <v>0</v>
      </c>
      <c r="K185" s="230" t="s">
        <v>240</v>
      </c>
      <c r="L185" s="45"/>
      <c r="M185" s="235" t="s">
        <v>1</v>
      </c>
      <c r="N185" s="236" t="s">
        <v>47</v>
      </c>
      <c r="O185" s="92"/>
      <c r="P185" s="237">
        <f>O185*H185</f>
        <v>0</v>
      </c>
      <c r="Q185" s="237">
        <v>0.00088000000000000003</v>
      </c>
      <c r="R185" s="237">
        <f>Q185*H185</f>
        <v>0.21380480000000002</v>
      </c>
      <c r="S185" s="237">
        <v>0</v>
      </c>
      <c r="T185" s="23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9" t="s">
        <v>334</v>
      </c>
      <c r="AT185" s="239" t="s">
        <v>153</v>
      </c>
      <c r="AU185" s="239" t="s">
        <v>91</v>
      </c>
      <c r="AY185" s="18" t="s">
        <v>150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8" t="s">
        <v>89</v>
      </c>
      <c r="BK185" s="240">
        <f>ROUND(I185*H185,2)</f>
        <v>0</v>
      </c>
      <c r="BL185" s="18" t="s">
        <v>334</v>
      </c>
      <c r="BM185" s="239" t="s">
        <v>641</v>
      </c>
    </row>
    <row r="186" s="2" customFormat="1">
      <c r="A186" s="39"/>
      <c r="B186" s="40"/>
      <c r="C186" s="41"/>
      <c r="D186" s="241" t="s">
        <v>158</v>
      </c>
      <c r="E186" s="41"/>
      <c r="F186" s="242" t="s">
        <v>642</v>
      </c>
      <c r="G186" s="41"/>
      <c r="H186" s="41"/>
      <c r="I186" s="243"/>
      <c r="J186" s="41"/>
      <c r="K186" s="41"/>
      <c r="L186" s="45"/>
      <c r="M186" s="244"/>
      <c r="N186" s="245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158</v>
      </c>
      <c r="AU186" s="18" t="s">
        <v>91</v>
      </c>
    </row>
    <row r="187" s="2" customFormat="1">
      <c r="A187" s="39"/>
      <c r="B187" s="40"/>
      <c r="C187" s="41"/>
      <c r="D187" s="251" t="s">
        <v>243</v>
      </c>
      <c r="E187" s="41"/>
      <c r="F187" s="252" t="s">
        <v>643</v>
      </c>
      <c r="G187" s="41"/>
      <c r="H187" s="41"/>
      <c r="I187" s="243"/>
      <c r="J187" s="41"/>
      <c r="K187" s="41"/>
      <c r="L187" s="45"/>
      <c r="M187" s="244"/>
      <c r="N187" s="245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243</v>
      </c>
      <c r="AU187" s="18" t="s">
        <v>91</v>
      </c>
    </row>
    <row r="188" s="14" customFormat="1">
      <c r="A188" s="14"/>
      <c r="B188" s="263"/>
      <c r="C188" s="264"/>
      <c r="D188" s="241" t="s">
        <v>251</v>
      </c>
      <c r="E188" s="265" t="s">
        <v>1</v>
      </c>
      <c r="F188" s="266" t="s">
        <v>1216</v>
      </c>
      <c r="G188" s="264"/>
      <c r="H188" s="267">
        <v>443.36000000000001</v>
      </c>
      <c r="I188" s="268"/>
      <c r="J188" s="264"/>
      <c r="K188" s="264"/>
      <c r="L188" s="269"/>
      <c r="M188" s="270"/>
      <c r="N188" s="271"/>
      <c r="O188" s="271"/>
      <c r="P188" s="271"/>
      <c r="Q188" s="271"/>
      <c r="R188" s="271"/>
      <c r="S188" s="271"/>
      <c r="T188" s="27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3" t="s">
        <v>251</v>
      </c>
      <c r="AU188" s="273" t="s">
        <v>91</v>
      </c>
      <c r="AV188" s="14" t="s">
        <v>91</v>
      </c>
      <c r="AW188" s="14" t="s">
        <v>37</v>
      </c>
      <c r="AX188" s="14" t="s">
        <v>82</v>
      </c>
      <c r="AY188" s="273" t="s">
        <v>150</v>
      </c>
    </row>
    <row r="189" s="13" customFormat="1">
      <c r="A189" s="13"/>
      <c r="B189" s="253"/>
      <c r="C189" s="254"/>
      <c r="D189" s="241" t="s">
        <v>251</v>
      </c>
      <c r="E189" s="255" t="s">
        <v>1</v>
      </c>
      <c r="F189" s="256" t="s">
        <v>1217</v>
      </c>
      <c r="G189" s="254"/>
      <c r="H189" s="255" t="s">
        <v>1</v>
      </c>
      <c r="I189" s="257"/>
      <c r="J189" s="254"/>
      <c r="K189" s="254"/>
      <c r="L189" s="258"/>
      <c r="M189" s="259"/>
      <c r="N189" s="260"/>
      <c r="O189" s="260"/>
      <c r="P189" s="260"/>
      <c r="Q189" s="260"/>
      <c r="R189" s="260"/>
      <c r="S189" s="260"/>
      <c r="T189" s="26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2" t="s">
        <v>251</v>
      </c>
      <c r="AU189" s="262" t="s">
        <v>91</v>
      </c>
      <c r="AV189" s="13" t="s">
        <v>89</v>
      </c>
      <c r="AW189" s="13" t="s">
        <v>37</v>
      </c>
      <c r="AX189" s="13" t="s">
        <v>82</v>
      </c>
      <c r="AY189" s="262" t="s">
        <v>150</v>
      </c>
    </row>
    <row r="190" s="14" customFormat="1">
      <c r="A190" s="14"/>
      <c r="B190" s="263"/>
      <c r="C190" s="264"/>
      <c r="D190" s="241" t="s">
        <v>251</v>
      </c>
      <c r="E190" s="265" t="s">
        <v>1</v>
      </c>
      <c r="F190" s="266" t="s">
        <v>1218</v>
      </c>
      <c r="G190" s="264"/>
      <c r="H190" s="267">
        <v>-200.40000000000001</v>
      </c>
      <c r="I190" s="268"/>
      <c r="J190" s="264"/>
      <c r="K190" s="264"/>
      <c r="L190" s="269"/>
      <c r="M190" s="270"/>
      <c r="N190" s="271"/>
      <c r="O190" s="271"/>
      <c r="P190" s="271"/>
      <c r="Q190" s="271"/>
      <c r="R190" s="271"/>
      <c r="S190" s="271"/>
      <c r="T190" s="27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3" t="s">
        <v>251</v>
      </c>
      <c r="AU190" s="273" t="s">
        <v>91</v>
      </c>
      <c r="AV190" s="14" t="s">
        <v>91</v>
      </c>
      <c r="AW190" s="14" t="s">
        <v>37</v>
      </c>
      <c r="AX190" s="14" t="s">
        <v>82</v>
      </c>
      <c r="AY190" s="273" t="s">
        <v>150</v>
      </c>
    </row>
    <row r="191" s="15" customFormat="1">
      <c r="A191" s="15"/>
      <c r="B191" s="274"/>
      <c r="C191" s="275"/>
      <c r="D191" s="241" t="s">
        <v>251</v>
      </c>
      <c r="E191" s="276" t="s">
        <v>1</v>
      </c>
      <c r="F191" s="277" t="s">
        <v>255</v>
      </c>
      <c r="G191" s="275"/>
      <c r="H191" s="278">
        <v>242.96000000000001</v>
      </c>
      <c r="I191" s="279"/>
      <c r="J191" s="275"/>
      <c r="K191" s="275"/>
      <c r="L191" s="280"/>
      <c r="M191" s="281"/>
      <c r="N191" s="282"/>
      <c r="O191" s="282"/>
      <c r="P191" s="282"/>
      <c r="Q191" s="282"/>
      <c r="R191" s="282"/>
      <c r="S191" s="282"/>
      <c r="T191" s="28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84" t="s">
        <v>251</v>
      </c>
      <c r="AU191" s="284" t="s">
        <v>91</v>
      </c>
      <c r="AV191" s="15" t="s">
        <v>149</v>
      </c>
      <c r="AW191" s="15" t="s">
        <v>37</v>
      </c>
      <c r="AX191" s="15" t="s">
        <v>89</v>
      </c>
      <c r="AY191" s="284" t="s">
        <v>150</v>
      </c>
    </row>
    <row r="192" s="2" customFormat="1" ht="24.15" customHeight="1">
      <c r="A192" s="39"/>
      <c r="B192" s="40"/>
      <c r="C192" s="228" t="s">
        <v>197</v>
      </c>
      <c r="D192" s="228" t="s">
        <v>153</v>
      </c>
      <c r="E192" s="229" t="s">
        <v>646</v>
      </c>
      <c r="F192" s="230" t="s">
        <v>647</v>
      </c>
      <c r="G192" s="231" t="s">
        <v>239</v>
      </c>
      <c r="H192" s="232">
        <v>102.05</v>
      </c>
      <c r="I192" s="233"/>
      <c r="J192" s="234">
        <f>ROUND(I192*H192,2)</f>
        <v>0</v>
      </c>
      <c r="K192" s="230" t="s">
        <v>240</v>
      </c>
      <c r="L192" s="45"/>
      <c r="M192" s="235" t="s">
        <v>1</v>
      </c>
      <c r="N192" s="236" t="s">
        <v>47</v>
      </c>
      <c r="O192" s="92"/>
      <c r="P192" s="237">
        <f>O192*H192</f>
        <v>0</v>
      </c>
      <c r="Q192" s="237">
        <v>0.00093999999999999997</v>
      </c>
      <c r="R192" s="237">
        <f>Q192*H192</f>
        <v>0.095926999999999998</v>
      </c>
      <c r="S192" s="237">
        <v>0</v>
      </c>
      <c r="T192" s="23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9" t="s">
        <v>334</v>
      </c>
      <c r="AT192" s="239" t="s">
        <v>153</v>
      </c>
      <c r="AU192" s="239" t="s">
        <v>91</v>
      </c>
      <c r="AY192" s="18" t="s">
        <v>150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8" t="s">
        <v>89</v>
      </c>
      <c r="BK192" s="240">
        <f>ROUND(I192*H192,2)</f>
        <v>0</v>
      </c>
      <c r="BL192" s="18" t="s">
        <v>334</v>
      </c>
      <c r="BM192" s="239" t="s">
        <v>648</v>
      </c>
    </row>
    <row r="193" s="2" customFormat="1">
      <c r="A193" s="39"/>
      <c r="B193" s="40"/>
      <c r="C193" s="41"/>
      <c r="D193" s="241" t="s">
        <v>158</v>
      </c>
      <c r="E193" s="41"/>
      <c r="F193" s="242" t="s">
        <v>649</v>
      </c>
      <c r="G193" s="41"/>
      <c r="H193" s="41"/>
      <c r="I193" s="243"/>
      <c r="J193" s="41"/>
      <c r="K193" s="41"/>
      <c r="L193" s="45"/>
      <c r="M193" s="244"/>
      <c r="N193" s="245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158</v>
      </c>
      <c r="AU193" s="18" t="s">
        <v>91</v>
      </c>
    </row>
    <row r="194" s="2" customFormat="1">
      <c r="A194" s="39"/>
      <c r="B194" s="40"/>
      <c r="C194" s="41"/>
      <c r="D194" s="251" t="s">
        <v>243</v>
      </c>
      <c r="E194" s="41"/>
      <c r="F194" s="252" t="s">
        <v>650</v>
      </c>
      <c r="G194" s="41"/>
      <c r="H194" s="41"/>
      <c r="I194" s="243"/>
      <c r="J194" s="41"/>
      <c r="K194" s="41"/>
      <c r="L194" s="45"/>
      <c r="M194" s="244"/>
      <c r="N194" s="245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243</v>
      </c>
      <c r="AU194" s="18" t="s">
        <v>91</v>
      </c>
    </row>
    <row r="195" s="2" customFormat="1" ht="49.05" customHeight="1">
      <c r="A195" s="39"/>
      <c r="B195" s="40"/>
      <c r="C195" s="289" t="s">
        <v>202</v>
      </c>
      <c r="D195" s="289" t="s">
        <v>468</v>
      </c>
      <c r="E195" s="290" t="s">
        <v>652</v>
      </c>
      <c r="F195" s="291" t="s">
        <v>653</v>
      </c>
      <c r="G195" s="292" t="s">
        <v>239</v>
      </c>
      <c r="H195" s="293">
        <v>632.32399999999996</v>
      </c>
      <c r="I195" s="294"/>
      <c r="J195" s="295">
        <f>ROUND(I195*H195,2)</f>
        <v>0</v>
      </c>
      <c r="K195" s="291" t="s">
        <v>240</v>
      </c>
      <c r="L195" s="296"/>
      <c r="M195" s="297" t="s">
        <v>1</v>
      </c>
      <c r="N195" s="298" t="s">
        <v>47</v>
      </c>
      <c r="O195" s="92"/>
      <c r="P195" s="237">
        <f>O195*H195</f>
        <v>0</v>
      </c>
      <c r="Q195" s="237">
        <v>0.0047000000000000002</v>
      </c>
      <c r="R195" s="237">
        <f>Q195*H195</f>
        <v>2.9719227999999998</v>
      </c>
      <c r="S195" s="237">
        <v>0</v>
      </c>
      <c r="T195" s="23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9" t="s">
        <v>605</v>
      </c>
      <c r="AT195" s="239" t="s">
        <v>468</v>
      </c>
      <c r="AU195" s="239" t="s">
        <v>91</v>
      </c>
      <c r="AY195" s="18" t="s">
        <v>150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8" t="s">
        <v>89</v>
      </c>
      <c r="BK195" s="240">
        <f>ROUND(I195*H195,2)</f>
        <v>0</v>
      </c>
      <c r="BL195" s="18" t="s">
        <v>334</v>
      </c>
      <c r="BM195" s="239" t="s">
        <v>654</v>
      </c>
    </row>
    <row r="196" s="2" customFormat="1">
      <c r="A196" s="39"/>
      <c r="B196" s="40"/>
      <c r="C196" s="41"/>
      <c r="D196" s="241" t="s">
        <v>158</v>
      </c>
      <c r="E196" s="41"/>
      <c r="F196" s="242" t="s">
        <v>653</v>
      </c>
      <c r="G196" s="41"/>
      <c r="H196" s="41"/>
      <c r="I196" s="243"/>
      <c r="J196" s="41"/>
      <c r="K196" s="41"/>
      <c r="L196" s="45"/>
      <c r="M196" s="244"/>
      <c r="N196" s="245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158</v>
      </c>
      <c r="AU196" s="18" t="s">
        <v>91</v>
      </c>
    </row>
    <row r="197" s="14" customFormat="1">
      <c r="A197" s="14"/>
      <c r="B197" s="263"/>
      <c r="C197" s="264"/>
      <c r="D197" s="241" t="s">
        <v>251</v>
      </c>
      <c r="E197" s="265" t="s">
        <v>1</v>
      </c>
      <c r="F197" s="266" t="s">
        <v>1219</v>
      </c>
      <c r="G197" s="264"/>
      <c r="H197" s="267">
        <v>509.86399999999998</v>
      </c>
      <c r="I197" s="268"/>
      <c r="J197" s="264"/>
      <c r="K197" s="264"/>
      <c r="L197" s="269"/>
      <c r="M197" s="270"/>
      <c r="N197" s="271"/>
      <c r="O197" s="271"/>
      <c r="P197" s="271"/>
      <c r="Q197" s="271"/>
      <c r="R197" s="271"/>
      <c r="S197" s="271"/>
      <c r="T197" s="27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3" t="s">
        <v>251</v>
      </c>
      <c r="AU197" s="273" t="s">
        <v>91</v>
      </c>
      <c r="AV197" s="14" t="s">
        <v>91</v>
      </c>
      <c r="AW197" s="14" t="s">
        <v>37</v>
      </c>
      <c r="AX197" s="14" t="s">
        <v>82</v>
      </c>
      <c r="AY197" s="273" t="s">
        <v>150</v>
      </c>
    </row>
    <row r="198" s="14" customFormat="1">
      <c r="A198" s="14"/>
      <c r="B198" s="263"/>
      <c r="C198" s="264"/>
      <c r="D198" s="241" t="s">
        <v>251</v>
      </c>
      <c r="E198" s="265" t="s">
        <v>1</v>
      </c>
      <c r="F198" s="266" t="s">
        <v>1220</v>
      </c>
      <c r="G198" s="264"/>
      <c r="H198" s="267">
        <v>122.45999999999999</v>
      </c>
      <c r="I198" s="268"/>
      <c r="J198" s="264"/>
      <c r="K198" s="264"/>
      <c r="L198" s="269"/>
      <c r="M198" s="270"/>
      <c r="N198" s="271"/>
      <c r="O198" s="271"/>
      <c r="P198" s="271"/>
      <c r="Q198" s="271"/>
      <c r="R198" s="271"/>
      <c r="S198" s="271"/>
      <c r="T198" s="27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3" t="s">
        <v>251</v>
      </c>
      <c r="AU198" s="273" t="s">
        <v>91</v>
      </c>
      <c r="AV198" s="14" t="s">
        <v>91</v>
      </c>
      <c r="AW198" s="14" t="s">
        <v>37</v>
      </c>
      <c r="AX198" s="14" t="s">
        <v>82</v>
      </c>
      <c r="AY198" s="273" t="s">
        <v>150</v>
      </c>
    </row>
    <row r="199" s="15" customFormat="1">
      <c r="A199" s="15"/>
      <c r="B199" s="274"/>
      <c r="C199" s="275"/>
      <c r="D199" s="241" t="s">
        <v>251</v>
      </c>
      <c r="E199" s="276" t="s">
        <v>1</v>
      </c>
      <c r="F199" s="277" t="s">
        <v>255</v>
      </c>
      <c r="G199" s="275"/>
      <c r="H199" s="278">
        <v>632.32399999999996</v>
      </c>
      <c r="I199" s="279"/>
      <c r="J199" s="275"/>
      <c r="K199" s="275"/>
      <c r="L199" s="280"/>
      <c r="M199" s="281"/>
      <c r="N199" s="282"/>
      <c r="O199" s="282"/>
      <c r="P199" s="282"/>
      <c r="Q199" s="282"/>
      <c r="R199" s="282"/>
      <c r="S199" s="282"/>
      <c r="T199" s="28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4" t="s">
        <v>251</v>
      </c>
      <c r="AU199" s="284" t="s">
        <v>91</v>
      </c>
      <c r="AV199" s="15" t="s">
        <v>149</v>
      </c>
      <c r="AW199" s="15" t="s">
        <v>37</v>
      </c>
      <c r="AX199" s="15" t="s">
        <v>89</v>
      </c>
      <c r="AY199" s="284" t="s">
        <v>150</v>
      </c>
    </row>
    <row r="200" s="2" customFormat="1" ht="24.15" customHeight="1">
      <c r="A200" s="39"/>
      <c r="B200" s="40"/>
      <c r="C200" s="228" t="s">
        <v>8</v>
      </c>
      <c r="D200" s="228" t="s">
        <v>153</v>
      </c>
      <c r="E200" s="229" t="s">
        <v>658</v>
      </c>
      <c r="F200" s="230" t="s">
        <v>659</v>
      </c>
      <c r="G200" s="231" t="s">
        <v>239</v>
      </c>
      <c r="H200" s="232">
        <v>443.36000000000001</v>
      </c>
      <c r="I200" s="233"/>
      <c r="J200" s="234">
        <f>ROUND(I200*H200,2)</f>
        <v>0</v>
      </c>
      <c r="K200" s="230" t="s">
        <v>240</v>
      </c>
      <c r="L200" s="45"/>
      <c r="M200" s="235" t="s">
        <v>1</v>
      </c>
      <c r="N200" s="236" t="s">
        <v>47</v>
      </c>
      <c r="O200" s="92"/>
      <c r="P200" s="237">
        <f>O200*H200</f>
        <v>0</v>
      </c>
      <c r="Q200" s="237">
        <v>0</v>
      </c>
      <c r="R200" s="237">
        <f>Q200*H200</f>
        <v>0</v>
      </c>
      <c r="S200" s="237">
        <v>0</v>
      </c>
      <c r="T200" s="238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9" t="s">
        <v>334</v>
      </c>
      <c r="AT200" s="239" t="s">
        <v>153</v>
      </c>
      <c r="AU200" s="239" t="s">
        <v>91</v>
      </c>
      <c r="AY200" s="18" t="s">
        <v>150</v>
      </c>
      <c r="BE200" s="240">
        <f>IF(N200="základní",J200,0)</f>
        <v>0</v>
      </c>
      <c r="BF200" s="240">
        <f>IF(N200="snížená",J200,0)</f>
        <v>0</v>
      </c>
      <c r="BG200" s="240">
        <f>IF(N200="zákl. přenesená",J200,0)</f>
        <v>0</v>
      </c>
      <c r="BH200" s="240">
        <f>IF(N200="sníž. přenesená",J200,0)</f>
        <v>0</v>
      </c>
      <c r="BI200" s="240">
        <f>IF(N200="nulová",J200,0)</f>
        <v>0</v>
      </c>
      <c r="BJ200" s="18" t="s">
        <v>89</v>
      </c>
      <c r="BK200" s="240">
        <f>ROUND(I200*H200,2)</f>
        <v>0</v>
      </c>
      <c r="BL200" s="18" t="s">
        <v>334</v>
      </c>
      <c r="BM200" s="239" t="s">
        <v>660</v>
      </c>
    </row>
    <row r="201" s="2" customFormat="1">
      <c r="A201" s="39"/>
      <c r="B201" s="40"/>
      <c r="C201" s="41"/>
      <c r="D201" s="241" t="s">
        <v>158</v>
      </c>
      <c r="E201" s="41"/>
      <c r="F201" s="242" t="s">
        <v>661</v>
      </c>
      <c r="G201" s="41"/>
      <c r="H201" s="41"/>
      <c r="I201" s="243"/>
      <c r="J201" s="41"/>
      <c r="K201" s="41"/>
      <c r="L201" s="45"/>
      <c r="M201" s="244"/>
      <c r="N201" s="245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158</v>
      </c>
      <c r="AU201" s="18" t="s">
        <v>91</v>
      </c>
    </row>
    <row r="202" s="2" customFormat="1">
      <c r="A202" s="39"/>
      <c r="B202" s="40"/>
      <c r="C202" s="41"/>
      <c r="D202" s="251" t="s">
        <v>243</v>
      </c>
      <c r="E202" s="41"/>
      <c r="F202" s="252" t="s">
        <v>662</v>
      </c>
      <c r="G202" s="41"/>
      <c r="H202" s="41"/>
      <c r="I202" s="243"/>
      <c r="J202" s="41"/>
      <c r="K202" s="41"/>
      <c r="L202" s="45"/>
      <c r="M202" s="244"/>
      <c r="N202" s="245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243</v>
      </c>
      <c r="AU202" s="18" t="s">
        <v>91</v>
      </c>
    </row>
    <row r="203" s="2" customFormat="1" ht="24.15" customHeight="1">
      <c r="A203" s="39"/>
      <c r="B203" s="40"/>
      <c r="C203" s="228" t="s">
        <v>210</v>
      </c>
      <c r="D203" s="228" t="s">
        <v>153</v>
      </c>
      <c r="E203" s="229" t="s">
        <v>664</v>
      </c>
      <c r="F203" s="230" t="s">
        <v>665</v>
      </c>
      <c r="G203" s="231" t="s">
        <v>239</v>
      </c>
      <c r="H203" s="232">
        <v>102.05</v>
      </c>
      <c r="I203" s="233"/>
      <c r="J203" s="234">
        <f>ROUND(I203*H203,2)</f>
        <v>0</v>
      </c>
      <c r="K203" s="230" t="s">
        <v>240</v>
      </c>
      <c r="L203" s="45"/>
      <c r="M203" s="235" t="s">
        <v>1</v>
      </c>
      <c r="N203" s="236" t="s">
        <v>47</v>
      </c>
      <c r="O203" s="92"/>
      <c r="P203" s="237">
        <f>O203*H203</f>
        <v>0</v>
      </c>
      <c r="Q203" s="237">
        <v>0</v>
      </c>
      <c r="R203" s="237">
        <f>Q203*H203</f>
        <v>0</v>
      </c>
      <c r="S203" s="237">
        <v>0</v>
      </c>
      <c r="T203" s="23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9" t="s">
        <v>334</v>
      </c>
      <c r="AT203" s="239" t="s">
        <v>153</v>
      </c>
      <c r="AU203" s="239" t="s">
        <v>91</v>
      </c>
      <c r="AY203" s="18" t="s">
        <v>150</v>
      </c>
      <c r="BE203" s="240">
        <f>IF(N203="základní",J203,0)</f>
        <v>0</v>
      </c>
      <c r="BF203" s="240">
        <f>IF(N203="snížená",J203,0)</f>
        <v>0</v>
      </c>
      <c r="BG203" s="240">
        <f>IF(N203="zákl. přenesená",J203,0)</f>
        <v>0</v>
      </c>
      <c r="BH203" s="240">
        <f>IF(N203="sníž. přenesená",J203,0)</f>
        <v>0</v>
      </c>
      <c r="BI203" s="240">
        <f>IF(N203="nulová",J203,0)</f>
        <v>0</v>
      </c>
      <c r="BJ203" s="18" t="s">
        <v>89</v>
      </c>
      <c r="BK203" s="240">
        <f>ROUND(I203*H203,2)</f>
        <v>0</v>
      </c>
      <c r="BL203" s="18" t="s">
        <v>334</v>
      </c>
      <c r="BM203" s="239" t="s">
        <v>666</v>
      </c>
    </row>
    <row r="204" s="2" customFormat="1">
      <c r="A204" s="39"/>
      <c r="B204" s="40"/>
      <c r="C204" s="41"/>
      <c r="D204" s="241" t="s">
        <v>158</v>
      </c>
      <c r="E204" s="41"/>
      <c r="F204" s="242" t="s">
        <v>667</v>
      </c>
      <c r="G204" s="41"/>
      <c r="H204" s="41"/>
      <c r="I204" s="243"/>
      <c r="J204" s="41"/>
      <c r="K204" s="41"/>
      <c r="L204" s="45"/>
      <c r="M204" s="244"/>
      <c r="N204" s="245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158</v>
      </c>
      <c r="AU204" s="18" t="s">
        <v>91</v>
      </c>
    </row>
    <row r="205" s="2" customFormat="1">
      <c r="A205" s="39"/>
      <c r="B205" s="40"/>
      <c r="C205" s="41"/>
      <c r="D205" s="251" t="s">
        <v>243</v>
      </c>
      <c r="E205" s="41"/>
      <c r="F205" s="252" t="s">
        <v>668</v>
      </c>
      <c r="G205" s="41"/>
      <c r="H205" s="41"/>
      <c r="I205" s="243"/>
      <c r="J205" s="41"/>
      <c r="K205" s="41"/>
      <c r="L205" s="45"/>
      <c r="M205" s="244"/>
      <c r="N205" s="245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243</v>
      </c>
      <c r="AU205" s="18" t="s">
        <v>91</v>
      </c>
    </row>
    <row r="206" s="2" customFormat="1" ht="16.5" customHeight="1">
      <c r="A206" s="39"/>
      <c r="B206" s="40"/>
      <c r="C206" s="289" t="s">
        <v>340</v>
      </c>
      <c r="D206" s="289" t="s">
        <v>468</v>
      </c>
      <c r="E206" s="290" t="s">
        <v>670</v>
      </c>
      <c r="F206" s="291" t="s">
        <v>671</v>
      </c>
      <c r="G206" s="292" t="s">
        <v>239</v>
      </c>
      <c r="H206" s="293">
        <v>632.32399999999996</v>
      </c>
      <c r="I206" s="294"/>
      <c r="J206" s="295">
        <f>ROUND(I206*H206,2)</f>
        <v>0</v>
      </c>
      <c r="K206" s="291" t="s">
        <v>1</v>
      </c>
      <c r="L206" s="296"/>
      <c r="M206" s="297" t="s">
        <v>1</v>
      </c>
      <c r="N206" s="298" t="s">
        <v>47</v>
      </c>
      <c r="O206" s="92"/>
      <c r="P206" s="237">
        <f>O206*H206</f>
        <v>0</v>
      </c>
      <c r="Q206" s="237">
        <v>0.00012</v>
      </c>
      <c r="R206" s="237">
        <f>Q206*H206</f>
        <v>0.075878879999999996</v>
      </c>
      <c r="S206" s="237">
        <v>0</v>
      </c>
      <c r="T206" s="238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9" t="s">
        <v>605</v>
      </c>
      <c r="AT206" s="239" t="s">
        <v>468</v>
      </c>
      <c r="AU206" s="239" t="s">
        <v>91</v>
      </c>
      <c r="AY206" s="18" t="s">
        <v>150</v>
      </c>
      <c r="BE206" s="240">
        <f>IF(N206="základní",J206,0)</f>
        <v>0</v>
      </c>
      <c r="BF206" s="240">
        <f>IF(N206="snížená",J206,0)</f>
        <v>0</v>
      </c>
      <c r="BG206" s="240">
        <f>IF(N206="zákl. přenesená",J206,0)</f>
        <v>0</v>
      </c>
      <c r="BH206" s="240">
        <f>IF(N206="sníž. přenesená",J206,0)</f>
        <v>0</v>
      </c>
      <c r="BI206" s="240">
        <f>IF(N206="nulová",J206,0)</f>
        <v>0</v>
      </c>
      <c r="BJ206" s="18" t="s">
        <v>89</v>
      </c>
      <c r="BK206" s="240">
        <f>ROUND(I206*H206,2)</f>
        <v>0</v>
      </c>
      <c r="BL206" s="18" t="s">
        <v>334</v>
      </c>
      <c r="BM206" s="239" t="s">
        <v>672</v>
      </c>
    </row>
    <row r="207" s="2" customFormat="1" ht="37.8" customHeight="1">
      <c r="A207" s="39"/>
      <c r="B207" s="40"/>
      <c r="C207" s="228" t="s">
        <v>347</v>
      </c>
      <c r="D207" s="228" t="s">
        <v>153</v>
      </c>
      <c r="E207" s="229" t="s">
        <v>674</v>
      </c>
      <c r="F207" s="230" t="s">
        <v>675</v>
      </c>
      <c r="G207" s="231" t="s">
        <v>239</v>
      </c>
      <c r="H207" s="232">
        <v>443.36000000000001</v>
      </c>
      <c r="I207" s="233"/>
      <c r="J207" s="234">
        <f>ROUND(I207*H207,2)</f>
        <v>0</v>
      </c>
      <c r="K207" s="230" t="s">
        <v>240</v>
      </c>
      <c r="L207" s="45"/>
      <c r="M207" s="235" t="s">
        <v>1</v>
      </c>
      <c r="N207" s="236" t="s">
        <v>47</v>
      </c>
      <c r="O207" s="92"/>
      <c r="P207" s="237">
        <f>O207*H207</f>
        <v>0</v>
      </c>
      <c r="Q207" s="237">
        <v>0.00048000000000000001</v>
      </c>
      <c r="R207" s="237">
        <f>Q207*H207</f>
        <v>0.21281280000000002</v>
      </c>
      <c r="S207" s="237">
        <v>0</v>
      </c>
      <c r="T207" s="23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9" t="s">
        <v>334</v>
      </c>
      <c r="AT207" s="239" t="s">
        <v>153</v>
      </c>
      <c r="AU207" s="239" t="s">
        <v>91</v>
      </c>
      <c r="AY207" s="18" t="s">
        <v>150</v>
      </c>
      <c r="BE207" s="240">
        <f>IF(N207="základní",J207,0)</f>
        <v>0</v>
      </c>
      <c r="BF207" s="240">
        <f>IF(N207="snížená",J207,0)</f>
        <v>0</v>
      </c>
      <c r="BG207" s="240">
        <f>IF(N207="zákl. přenesená",J207,0)</f>
        <v>0</v>
      </c>
      <c r="BH207" s="240">
        <f>IF(N207="sníž. přenesená",J207,0)</f>
        <v>0</v>
      </c>
      <c r="BI207" s="240">
        <f>IF(N207="nulová",J207,0)</f>
        <v>0</v>
      </c>
      <c r="BJ207" s="18" t="s">
        <v>89</v>
      </c>
      <c r="BK207" s="240">
        <f>ROUND(I207*H207,2)</f>
        <v>0</v>
      </c>
      <c r="BL207" s="18" t="s">
        <v>334</v>
      </c>
      <c r="BM207" s="239" t="s">
        <v>676</v>
      </c>
    </row>
    <row r="208" s="2" customFormat="1">
      <c r="A208" s="39"/>
      <c r="B208" s="40"/>
      <c r="C208" s="41"/>
      <c r="D208" s="241" t="s">
        <v>158</v>
      </c>
      <c r="E208" s="41"/>
      <c r="F208" s="242" t="s">
        <v>677</v>
      </c>
      <c r="G208" s="41"/>
      <c r="H208" s="41"/>
      <c r="I208" s="243"/>
      <c r="J208" s="41"/>
      <c r="K208" s="41"/>
      <c r="L208" s="45"/>
      <c r="M208" s="244"/>
      <c r="N208" s="245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158</v>
      </c>
      <c r="AU208" s="18" t="s">
        <v>91</v>
      </c>
    </row>
    <row r="209" s="2" customFormat="1">
      <c r="A209" s="39"/>
      <c r="B209" s="40"/>
      <c r="C209" s="41"/>
      <c r="D209" s="251" t="s">
        <v>243</v>
      </c>
      <c r="E209" s="41"/>
      <c r="F209" s="252" t="s">
        <v>678</v>
      </c>
      <c r="G209" s="41"/>
      <c r="H209" s="41"/>
      <c r="I209" s="243"/>
      <c r="J209" s="41"/>
      <c r="K209" s="41"/>
      <c r="L209" s="45"/>
      <c r="M209" s="244"/>
      <c r="N209" s="245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243</v>
      </c>
      <c r="AU209" s="18" t="s">
        <v>91</v>
      </c>
    </row>
    <row r="210" s="2" customFormat="1" ht="24.15" customHeight="1">
      <c r="A210" s="39"/>
      <c r="B210" s="40"/>
      <c r="C210" s="228" t="s">
        <v>334</v>
      </c>
      <c r="D210" s="228" t="s">
        <v>153</v>
      </c>
      <c r="E210" s="229" t="s">
        <v>680</v>
      </c>
      <c r="F210" s="230" t="s">
        <v>681</v>
      </c>
      <c r="G210" s="231" t="s">
        <v>239</v>
      </c>
      <c r="H210" s="232">
        <v>102.05</v>
      </c>
      <c r="I210" s="233"/>
      <c r="J210" s="234">
        <f>ROUND(I210*H210,2)</f>
        <v>0</v>
      </c>
      <c r="K210" s="230" t="s">
        <v>240</v>
      </c>
      <c r="L210" s="45"/>
      <c r="M210" s="235" t="s">
        <v>1</v>
      </c>
      <c r="N210" s="236" t="s">
        <v>47</v>
      </c>
      <c r="O210" s="92"/>
      <c r="P210" s="237">
        <f>O210*H210</f>
        <v>0</v>
      </c>
      <c r="Q210" s="237">
        <v>0.00076999999999999996</v>
      </c>
      <c r="R210" s="237">
        <f>Q210*H210</f>
        <v>0.078578499999999996</v>
      </c>
      <c r="S210" s="237">
        <v>0</v>
      </c>
      <c r="T210" s="238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9" t="s">
        <v>334</v>
      </c>
      <c r="AT210" s="239" t="s">
        <v>153</v>
      </c>
      <c r="AU210" s="239" t="s">
        <v>91</v>
      </c>
      <c r="AY210" s="18" t="s">
        <v>150</v>
      </c>
      <c r="BE210" s="240">
        <f>IF(N210="základní",J210,0)</f>
        <v>0</v>
      </c>
      <c r="BF210" s="240">
        <f>IF(N210="snížená",J210,0)</f>
        <v>0</v>
      </c>
      <c r="BG210" s="240">
        <f>IF(N210="zákl. přenesená",J210,0)</f>
        <v>0</v>
      </c>
      <c r="BH210" s="240">
        <f>IF(N210="sníž. přenesená",J210,0)</f>
        <v>0</v>
      </c>
      <c r="BI210" s="240">
        <f>IF(N210="nulová",J210,0)</f>
        <v>0</v>
      </c>
      <c r="BJ210" s="18" t="s">
        <v>89</v>
      </c>
      <c r="BK210" s="240">
        <f>ROUND(I210*H210,2)</f>
        <v>0</v>
      </c>
      <c r="BL210" s="18" t="s">
        <v>334</v>
      </c>
      <c r="BM210" s="239" t="s">
        <v>682</v>
      </c>
    </row>
    <row r="211" s="2" customFormat="1">
      <c r="A211" s="39"/>
      <c r="B211" s="40"/>
      <c r="C211" s="41"/>
      <c r="D211" s="251" t="s">
        <v>243</v>
      </c>
      <c r="E211" s="41"/>
      <c r="F211" s="252" t="s">
        <v>683</v>
      </c>
      <c r="G211" s="41"/>
      <c r="H211" s="41"/>
      <c r="I211" s="243"/>
      <c r="J211" s="41"/>
      <c r="K211" s="41"/>
      <c r="L211" s="45"/>
      <c r="M211" s="244"/>
      <c r="N211" s="245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243</v>
      </c>
      <c r="AU211" s="18" t="s">
        <v>91</v>
      </c>
    </row>
    <row r="212" s="2" customFormat="1" ht="24.15" customHeight="1">
      <c r="A212" s="39"/>
      <c r="B212" s="40"/>
      <c r="C212" s="289" t="s">
        <v>360</v>
      </c>
      <c r="D212" s="289" t="s">
        <v>468</v>
      </c>
      <c r="E212" s="290" t="s">
        <v>685</v>
      </c>
      <c r="F212" s="291" t="s">
        <v>686</v>
      </c>
      <c r="G212" s="292" t="s">
        <v>239</v>
      </c>
      <c r="H212" s="293">
        <v>632.32399999999996</v>
      </c>
      <c r="I212" s="294"/>
      <c r="J212" s="295">
        <f>ROUND(I212*H212,2)</f>
        <v>0</v>
      </c>
      <c r="K212" s="291" t="s">
        <v>240</v>
      </c>
      <c r="L212" s="296"/>
      <c r="M212" s="297" t="s">
        <v>1</v>
      </c>
      <c r="N212" s="298" t="s">
        <v>47</v>
      </c>
      <c r="O212" s="92"/>
      <c r="P212" s="237">
        <f>O212*H212</f>
        <v>0</v>
      </c>
      <c r="Q212" s="237">
        <v>0.0022000000000000001</v>
      </c>
      <c r="R212" s="237">
        <f>Q212*H212</f>
        <v>1.3911127999999999</v>
      </c>
      <c r="S212" s="237">
        <v>0</v>
      </c>
      <c r="T212" s="238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9" t="s">
        <v>605</v>
      </c>
      <c r="AT212" s="239" t="s">
        <v>468</v>
      </c>
      <c r="AU212" s="239" t="s">
        <v>91</v>
      </c>
      <c r="AY212" s="18" t="s">
        <v>150</v>
      </c>
      <c r="BE212" s="240">
        <f>IF(N212="základní",J212,0)</f>
        <v>0</v>
      </c>
      <c r="BF212" s="240">
        <f>IF(N212="snížená",J212,0)</f>
        <v>0</v>
      </c>
      <c r="BG212" s="240">
        <f>IF(N212="zákl. přenesená",J212,0)</f>
        <v>0</v>
      </c>
      <c r="BH212" s="240">
        <f>IF(N212="sníž. přenesená",J212,0)</f>
        <v>0</v>
      </c>
      <c r="BI212" s="240">
        <f>IF(N212="nulová",J212,0)</f>
        <v>0</v>
      </c>
      <c r="BJ212" s="18" t="s">
        <v>89</v>
      </c>
      <c r="BK212" s="240">
        <f>ROUND(I212*H212,2)</f>
        <v>0</v>
      </c>
      <c r="BL212" s="18" t="s">
        <v>334</v>
      </c>
      <c r="BM212" s="239" t="s">
        <v>687</v>
      </c>
    </row>
    <row r="213" s="2" customFormat="1">
      <c r="A213" s="39"/>
      <c r="B213" s="40"/>
      <c r="C213" s="41"/>
      <c r="D213" s="241" t="s">
        <v>158</v>
      </c>
      <c r="E213" s="41"/>
      <c r="F213" s="242" t="s">
        <v>686</v>
      </c>
      <c r="G213" s="41"/>
      <c r="H213" s="41"/>
      <c r="I213" s="243"/>
      <c r="J213" s="41"/>
      <c r="K213" s="41"/>
      <c r="L213" s="45"/>
      <c r="M213" s="244"/>
      <c r="N213" s="245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158</v>
      </c>
      <c r="AU213" s="18" t="s">
        <v>91</v>
      </c>
    </row>
    <row r="214" s="2" customFormat="1" ht="37.8" customHeight="1">
      <c r="A214" s="39"/>
      <c r="B214" s="40"/>
      <c r="C214" s="228" t="s">
        <v>365</v>
      </c>
      <c r="D214" s="228" t="s">
        <v>153</v>
      </c>
      <c r="E214" s="229" t="s">
        <v>690</v>
      </c>
      <c r="F214" s="230" t="s">
        <v>691</v>
      </c>
      <c r="G214" s="231" t="s">
        <v>368</v>
      </c>
      <c r="H214" s="232">
        <v>220</v>
      </c>
      <c r="I214" s="233"/>
      <c r="J214" s="234">
        <f>ROUND(I214*H214,2)</f>
        <v>0</v>
      </c>
      <c r="K214" s="230" t="s">
        <v>240</v>
      </c>
      <c r="L214" s="45"/>
      <c r="M214" s="235" t="s">
        <v>1</v>
      </c>
      <c r="N214" s="236" t="s">
        <v>47</v>
      </c>
      <c r="O214" s="92"/>
      <c r="P214" s="237">
        <f>O214*H214</f>
        <v>0</v>
      </c>
      <c r="Q214" s="237">
        <v>0.00059999999999999995</v>
      </c>
      <c r="R214" s="237">
        <f>Q214*H214</f>
        <v>0.13199999999999998</v>
      </c>
      <c r="S214" s="237">
        <v>0</v>
      </c>
      <c r="T214" s="238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9" t="s">
        <v>334</v>
      </c>
      <c r="AT214" s="239" t="s">
        <v>153</v>
      </c>
      <c r="AU214" s="239" t="s">
        <v>91</v>
      </c>
      <c r="AY214" s="18" t="s">
        <v>150</v>
      </c>
      <c r="BE214" s="240">
        <f>IF(N214="základní",J214,0)</f>
        <v>0</v>
      </c>
      <c r="BF214" s="240">
        <f>IF(N214="snížená",J214,0)</f>
        <v>0</v>
      </c>
      <c r="BG214" s="240">
        <f>IF(N214="zákl. přenesená",J214,0)</f>
        <v>0</v>
      </c>
      <c r="BH214" s="240">
        <f>IF(N214="sníž. přenesená",J214,0)</f>
        <v>0</v>
      </c>
      <c r="BI214" s="240">
        <f>IF(N214="nulová",J214,0)</f>
        <v>0</v>
      </c>
      <c r="BJ214" s="18" t="s">
        <v>89</v>
      </c>
      <c r="BK214" s="240">
        <f>ROUND(I214*H214,2)</f>
        <v>0</v>
      </c>
      <c r="BL214" s="18" t="s">
        <v>334</v>
      </c>
      <c r="BM214" s="239" t="s">
        <v>1221</v>
      </c>
    </row>
    <row r="215" s="2" customFormat="1">
      <c r="A215" s="39"/>
      <c r="B215" s="40"/>
      <c r="C215" s="41"/>
      <c r="D215" s="241" t="s">
        <v>158</v>
      </c>
      <c r="E215" s="41"/>
      <c r="F215" s="242" t="s">
        <v>693</v>
      </c>
      <c r="G215" s="41"/>
      <c r="H215" s="41"/>
      <c r="I215" s="243"/>
      <c r="J215" s="41"/>
      <c r="K215" s="41"/>
      <c r="L215" s="45"/>
      <c r="M215" s="244"/>
      <c r="N215" s="245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158</v>
      </c>
      <c r="AU215" s="18" t="s">
        <v>91</v>
      </c>
    </row>
    <row r="216" s="2" customFormat="1">
      <c r="A216" s="39"/>
      <c r="B216" s="40"/>
      <c r="C216" s="41"/>
      <c r="D216" s="251" t="s">
        <v>243</v>
      </c>
      <c r="E216" s="41"/>
      <c r="F216" s="252" t="s">
        <v>694</v>
      </c>
      <c r="G216" s="41"/>
      <c r="H216" s="41"/>
      <c r="I216" s="243"/>
      <c r="J216" s="41"/>
      <c r="K216" s="41"/>
      <c r="L216" s="45"/>
      <c r="M216" s="244"/>
      <c r="N216" s="245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243</v>
      </c>
      <c r="AU216" s="18" t="s">
        <v>91</v>
      </c>
    </row>
    <row r="217" s="13" customFormat="1">
      <c r="A217" s="13"/>
      <c r="B217" s="253"/>
      <c r="C217" s="254"/>
      <c r="D217" s="241" t="s">
        <v>251</v>
      </c>
      <c r="E217" s="255" t="s">
        <v>1</v>
      </c>
      <c r="F217" s="256" t="s">
        <v>695</v>
      </c>
      <c r="G217" s="254"/>
      <c r="H217" s="255" t="s">
        <v>1</v>
      </c>
      <c r="I217" s="257"/>
      <c r="J217" s="254"/>
      <c r="K217" s="254"/>
      <c r="L217" s="258"/>
      <c r="M217" s="259"/>
      <c r="N217" s="260"/>
      <c r="O217" s="260"/>
      <c r="P217" s="260"/>
      <c r="Q217" s="260"/>
      <c r="R217" s="260"/>
      <c r="S217" s="260"/>
      <c r="T217" s="26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2" t="s">
        <v>251</v>
      </c>
      <c r="AU217" s="262" t="s">
        <v>91</v>
      </c>
      <c r="AV217" s="13" t="s">
        <v>89</v>
      </c>
      <c r="AW217" s="13" t="s">
        <v>37</v>
      </c>
      <c r="AX217" s="13" t="s">
        <v>82</v>
      </c>
      <c r="AY217" s="262" t="s">
        <v>150</v>
      </c>
    </row>
    <row r="218" s="14" customFormat="1">
      <c r="A218" s="14"/>
      <c r="B218" s="263"/>
      <c r="C218" s="264"/>
      <c r="D218" s="241" t="s">
        <v>251</v>
      </c>
      <c r="E218" s="265" t="s">
        <v>1</v>
      </c>
      <c r="F218" s="266" t="s">
        <v>1222</v>
      </c>
      <c r="G218" s="264"/>
      <c r="H218" s="267">
        <v>220</v>
      </c>
      <c r="I218" s="268"/>
      <c r="J218" s="264"/>
      <c r="K218" s="264"/>
      <c r="L218" s="269"/>
      <c r="M218" s="270"/>
      <c r="N218" s="271"/>
      <c r="O218" s="271"/>
      <c r="P218" s="271"/>
      <c r="Q218" s="271"/>
      <c r="R218" s="271"/>
      <c r="S218" s="271"/>
      <c r="T218" s="27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3" t="s">
        <v>251</v>
      </c>
      <c r="AU218" s="273" t="s">
        <v>91</v>
      </c>
      <c r="AV218" s="14" t="s">
        <v>91</v>
      </c>
      <c r="AW218" s="14" t="s">
        <v>37</v>
      </c>
      <c r="AX218" s="14" t="s">
        <v>82</v>
      </c>
      <c r="AY218" s="273" t="s">
        <v>150</v>
      </c>
    </row>
    <row r="219" s="15" customFormat="1">
      <c r="A219" s="15"/>
      <c r="B219" s="274"/>
      <c r="C219" s="275"/>
      <c r="D219" s="241" t="s">
        <v>251</v>
      </c>
      <c r="E219" s="276" t="s">
        <v>1</v>
      </c>
      <c r="F219" s="277" t="s">
        <v>255</v>
      </c>
      <c r="G219" s="275"/>
      <c r="H219" s="278">
        <v>220</v>
      </c>
      <c r="I219" s="279"/>
      <c r="J219" s="275"/>
      <c r="K219" s="275"/>
      <c r="L219" s="280"/>
      <c r="M219" s="281"/>
      <c r="N219" s="282"/>
      <c r="O219" s="282"/>
      <c r="P219" s="282"/>
      <c r="Q219" s="282"/>
      <c r="R219" s="282"/>
      <c r="S219" s="282"/>
      <c r="T219" s="28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84" t="s">
        <v>251</v>
      </c>
      <c r="AU219" s="284" t="s">
        <v>91</v>
      </c>
      <c r="AV219" s="15" t="s">
        <v>149</v>
      </c>
      <c r="AW219" s="15" t="s">
        <v>37</v>
      </c>
      <c r="AX219" s="15" t="s">
        <v>89</v>
      </c>
      <c r="AY219" s="284" t="s">
        <v>150</v>
      </c>
    </row>
    <row r="220" s="2" customFormat="1" ht="37.8" customHeight="1">
      <c r="A220" s="39"/>
      <c r="B220" s="40"/>
      <c r="C220" s="228" t="s">
        <v>375</v>
      </c>
      <c r="D220" s="228" t="s">
        <v>153</v>
      </c>
      <c r="E220" s="229" t="s">
        <v>698</v>
      </c>
      <c r="F220" s="230" t="s">
        <v>699</v>
      </c>
      <c r="G220" s="231" t="s">
        <v>368</v>
      </c>
      <c r="H220" s="232">
        <v>264.88</v>
      </c>
      <c r="I220" s="233"/>
      <c r="J220" s="234">
        <f>ROUND(I220*H220,2)</f>
        <v>0</v>
      </c>
      <c r="K220" s="230" t="s">
        <v>240</v>
      </c>
      <c r="L220" s="45"/>
      <c r="M220" s="235" t="s">
        <v>1</v>
      </c>
      <c r="N220" s="236" t="s">
        <v>47</v>
      </c>
      <c r="O220" s="92"/>
      <c r="P220" s="237">
        <f>O220*H220</f>
        <v>0</v>
      </c>
      <c r="Q220" s="237">
        <v>0.00059999999999999995</v>
      </c>
      <c r="R220" s="237">
        <f>Q220*H220</f>
        <v>0.15892799999999999</v>
      </c>
      <c r="S220" s="237">
        <v>0</v>
      </c>
      <c r="T220" s="238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9" t="s">
        <v>334</v>
      </c>
      <c r="AT220" s="239" t="s">
        <v>153</v>
      </c>
      <c r="AU220" s="239" t="s">
        <v>91</v>
      </c>
      <c r="AY220" s="18" t="s">
        <v>150</v>
      </c>
      <c r="BE220" s="240">
        <f>IF(N220="základní",J220,0)</f>
        <v>0</v>
      </c>
      <c r="BF220" s="240">
        <f>IF(N220="snížená",J220,0)</f>
        <v>0</v>
      </c>
      <c r="BG220" s="240">
        <f>IF(N220="zákl. přenesená",J220,0)</f>
        <v>0</v>
      </c>
      <c r="BH220" s="240">
        <f>IF(N220="sníž. přenesená",J220,0)</f>
        <v>0</v>
      </c>
      <c r="BI220" s="240">
        <f>IF(N220="nulová",J220,0)</f>
        <v>0</v>
      </c>
      <c r="BJ220" s="18" t="s">
        <v>89</v>
      </c>
      <c r="BK220" s="240">
        <f>ROUND(I220*H220,2)</f>
        <v>0</v>
      </c>
      <c r="BL220" s="18" t="s">
        <v>334</v>
      </c>
      <c r="BM220" s="239" t="s">
        <v>1223</v>
      </c>
    </row>
    <row r="221" s="2" customFormat="1">
      <c r="A221" s="39"/>
      <c r="B221" s="40"/>
      <c r="C221" s="41"/>
      <c r="D221" s="241" t="s">
        <v>158</v>
      </c>
      <c r="E221" s="41"/>
      <c r="F221" s="242" t="s">
        <v>701</v>
      </c>
      <c r="G221" s="41"/>
      <c r="H221" s="41"/>
      <c r="I221" s="243"/>
      <c r="J221" s="41"/>
      <c r="K221" s="41"/>
      <c r="L221" s="45"/>
      <c r="M221" s="244"/>
      <c r="N221" s="245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158</v>
      </c>
      <c r="AU221" s="18" t="s">
        <v>91</v>
      </c>
    </row>
    <row r="222" s="2" customFormat="1">
      <c r="A222" s="39"/>
      <c r="B222" s="40"/>
      <c r="C222" s="41"/>
      <c r="D222" s="251" t="s">
        <v>243</v>
      </c>
      <c r="E222" s="41"/>
      <c r="F222" s="252" t="s">
        <v>702</v>
      </c>
      <c r="G222" s="41"/>
      <c r="H222" s="41"/>
      <c r="I222" s="243"/>
      <c r="J222" s="41"/>
      <c r="K222" s="41"/>
      <c r="L222" s="45"/>
      <c r="M222" s="244"/>
      <c r="N222" s="245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243</v>
      </c>
      <c r="AU222" s="18" t="s">
        <v>91</v>
      </c>
    </row>
    <row r="223" s="13" customFormat="1">
      <c r="A223" s="13"/>
      <c r="B223" s="253"/>
      <c r="C223" s="254"/>
      <c r="D223" s="241" t="s">
        <v>251</v>
      </c>
      <c r="E223" s="255" t="s">
        <v>1</v>
      </c>
      <c r="F223" s="256" t="s">
        <v>703</v>
      </c>
      <c r="G223" s="254"/>
      <c r="H223" s="255" t="s">
        <v>1</v>
      </c>
      <c r="I223" s="257"/>
      <c r="J223" s="254"/>
      <c r="K223" s="254"/>
      <c r="L223" s="258"/>
      <c r="M223" s="259"/>
      <c r="N223" s="260"/>
      <c r="O223" s="260"/>
      <c r="P223" s="260"/>
      <c r="Q223" s="260"/>
      <c r="R223" s="260"/>
      <c r="S223" s="260"/>
      <c r="T223" s="26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2" t="s">
        <v>251</v>
      </c>
      <c r="AU223" s="262" t="s">
        <v>91</v>
      </c>
      <c r="AV223" s="13" t="s">
        <v>89</v>
      </c>
      <c r="AW223" s="13" t="s">
        <v>37</v>
      </c>
      <c r="AX223" s="13" t="s">
        <v>82</v>
      </c>
      <c r="AY223" s="262" t="s">
        <v>150</v>
      </c>
    </row>
    <row r="224" s="14" customFormat="1">
      <c r="A224" s="14"/>
      <c r="B224" s="263"/>
      <c r="C224" s="264"/>
      <c r="D224" s="241" t="s">
        <v>251</v>
      </c>
      <c r="E224" s="265" t="s">
        <v>1</v>
      </c>
      <c r="F224" s="266" t="s">
        <v>1224</v>
      </c>
      <c r="G224" s="264"/>
      <c r="H224" s="267">
        <v>264.88</v>
      </c>
      <c r="I224" s="268"/>
      <c r="J224" s="264"/>
      <c r="K224" s="264"/>
      <c r="L224" s="269"/>
      <c r="M224" s="270"/>
      <c r="N224" s="271"/>
      <c r="O224" s="271"/>
      <c r="P224" s="271"/>
      <c r="Q224" s="271"/>
      <c r="R224" s="271"/>
      <c r="S224" s="271"/>
      <c r="T224" s="27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3" t="s">
        <v>251</v>
      </c>
      <c r="AU224" s="273" t="s">
        <v>91</v>
      </c>
      <c r="AV224" s="14" t="s">
        <v>91</v>
      </c>
      <c r="AW224" s="14" t="s">
        <v>37</v>
      </c>
      <c r="AX224" s="14" t="s">
        <v>82</v>
      </c>
      <c r="AY224" s="273" t="s">
        <v>150</v>
      </c>
    </row>
    <row r="225" s="15" customFormat="1">
      <c r="A225" s="15"/>
      <c r="B225" s="274"/>
      <c r="C225" s="275"/>
      <c r="D225" s="241" t="s">
        <v>251</v>
      </c>
      <c r="E225" s="276" t="s">
        <v>1</v>
      </c>
      <c r="F225" s="277" t="s">
        <v>255</v>
      </c>
      <c r="G225" s="275"/>
      <c r="H225" s="278">
        <v>264.88</v>
      </c>
      <c r="I225" s="279"/>
      <c r="J225" s="275"/>
      <c r="K225" s="275"/>
      <c r="L225" s="280"/>
      <c r="M225" s="281"/>
      <c r="N225" s="282"/>
      <c r="O225" s="282"/>
      <c r="P225" s="282"/>
      <c r="Q225" s="282"/>
      <c r="R225" s="282"/>
      <c r="S225" s="282"/>
      <c r="T225" s="283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84" t="s">
        <v>251</v>
      </c>
      <c r="AU225" s="284" t="s">
        <v>91</v>
      </c>
      <c r="AV225" s="15" t="s">
        <v>149</v>
      </c>
      <c r="AW225" s="15" t="s">
        <v>37</v>
      </c>
      <c r="AX225" s="15" t="s">
        <v>89</v>
      </c>
      <c r="AY225" s="284" t="s">
        <v>150</v>
      </c>
    </row>
    <row r="226" s="2" customFormat="1" ht="33" customHeight="1">
      <c r="A226" s="39"/>
      <c r="B226" s="40"/>
      <c r="C226" s="228" t="s">
        <v>382</v>
      </c>
      <c r="D226" s="228" t="s">
        <v>153</v>
      </c>
      <c r="E226" s="229" t="s">
        <v>706</v>
      </c>
      <c r="F226" s="230" t="s">
        <v>707</v>
      </c>
      <c r="G226" s="231" t="s">
        <v>368</v>
      </c>
      <c r="H226" s="232">
        <v>74</v>
      </c>
      <c r="I226" s="233"/>
      <c r="J226" s="234">
        <f>ROUND(I226*H226,2)</f>
        <v>0</v>
      </c>
      <c r="K226" s="230" t="s">
        <v>240</v>
      </c>
      <c r="L226" s="45"/>
      <c r="M226" s="235" t="s">
        <v>1</v>
      </c>
      <c r="N226" s="236" t="s">
        <v>47</v>
      </c>
      <c r="O226" s="92"/>
      <c r="P226" s="237">
        <f>O226*H226</f>
        <v>0</v>
      </c>
      <c r="Q226" s="237">
        <v>0.0015</v>
      </c>
      <c r="R226" s="237">
        <f>Q226*H226</f>
        <v>0.111</v>
      </c>
      <c r="S226" s="237">
        <v>0</v>
      </c>
      <c r="T226" s="238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9" t="s">
        <v>334</v>
      </c>
      <c r="AT226" s="239" t="s">
        <v>153</v>
      </c>
      <c r="AU226" s="239" t="s">
        <v>91</v>
      </c>
      <c r="AY226" s="18" t="s">
        <v>150</v>
      </c>
      <c r="BE226" s="240">
        <f>IF(N226="základní",J226,0)</f>
        <v>0</v>
      </c>
      <c r="BF226" s="240">
        <f>IF(N226="snížená",J226,0)</f>
        <v>0</v>
      </c>
      <c r="BG226" s="240">
        <f>IF(N226="zákl. přenesená",J226,0)</f>
        <v>0</v>
      </c>
      <c r="BH226" s="240">
        <f>IF(N226="sníž. přenesená",J226,0)</f>
        <v>0</v>
      </c>
      <c r="BI226" s="240">
        <f>IF(N226="nulová",J226,0)</f>
        <v>0</v>
      </c>
      <c r="BJ226" s="18" t="s">
        <v>89</v>
      </c>
      <c r="BK226" s="240">
        <f>ROUND(I226*H226,2)</f>
        <v>0</v>
      </c>
      <c r="BL226" s="18" t="s">
        <v>334</v>
      </c>
      <c r="BM226" s="239" t="s">
        <v>1225</v>
      </c>
    </row>
    <row r="227" s="2" customFormat="1">
      <c r="A227" s="39"/>
      <c r="B227" s="40"/>
      <c r="C227" s="41"/>
      <c r="D227" s="241" t="s">
        <v>158</v>
      </c>
      <c r="E227" s="41"/>
      <c r="F227" s="242" t="s">
        <v>709</v>
      </c>
      <c r="G227" s="41"/>
      <c r="H227" s="41"/>
      <c r="I227" s="243"/>
      <c r="J227" s="41"/>
      <c r="K227" s="41"/>
      <c r="L227" s="45"/>
      <c r="M227" s="244"/>
      <c r="N227" s="245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158</v>
      </c>
      <c r="AU227" s="18" t="s">
        <v>91</v>
      </c>
    </row>
    <row r="228" s="2" customFormat="1">
      <c r="A228" s="39"/>
      <c r="B228" s="40"/>
      <c r="C228" s="41"/>
      <c r="D228" s="251" t="s">
        <v>243</v>
      </c>
      <c r="E228" s="41"/>
      <c r="F228" s="252" t="s">
        <v>710</v>
      </c>
      <c r="G228" s="41"/>
      <c r="H228" s="41"/>
      <c r="I228" s="243"/>
      <c r="J228" s="41"/>
      <c r="K228" s="41"/>
      <c r="L228" s="45"/>
      <c r="M228" s="244"/>
      <c r="N228" s="245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243</v>
      </c>
      <c r="AU228" s="18" t="s">
        <v>91</v>
      </c>
    </row>
    <row r="229" s="13" customFormat="1">
      <c r="A229" s="13"/>
      <c r="B229" s="253"/>
      <c r="C229" s="254"/>
      <c r="D229" s="241" t="s">
        <v>251</v>
      </c>
      <c r="E229" s="255" t="s">
        <v>1</v>
      </c>
      <c r="F229" s="256" t="s">
        <v>711</v>
      </c>
      <c r="G229" s="254"/>
      <c r="H229" s="255" t="s">
        <v>1</v>
      </c>
      <c r="I229" s="257"/>
      <c r="J229" s="254"/>
      <c r="K229" s="254"/>
      <c r="L229" s="258"/>
      <c r="M229" s="259"/>
      <c r="N229" s="260"/>
      <c r="O229" s="260"/>
      <c r="P229" s="260"/>
      <c r="Q229" s="260"/>
      <c r="R229" s="260"/>
      <c r="S229" s="260"/>
      <c r="T229" s="26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2" t="s">
        <v>251</v>
      </c>
      <c r="AU229" s="262" t="s">
        <v>91</v>
      </c>
      <c r="AV229" s="13" t="s">
        <v>89</v>
      </c>
      <c r="AW229" s="13" t="s">
        <v>37</v>
      </c>
      <c r="AX229" s="13" t="s">
        <v>82</v>
      </c>
      <c r="AY229" s="262" t="s">
        <v>150</v>
      </c>
    </row>
    <row r="230" s="14" customFormat="1">
      <c r="A230" s="14"/>
      <c r="B230" s="263"/>
      <c r="C230" s="264"/>
      <c r="D230" s="241" t="s">
        <v>251</v>
      </c>
      <c r="E230" s="265" t="s">
        <v>1</v>
      </c>
      <c r="F230" s="266" t="s">
        <v>863</v>
      </c>
      <c r="G230" s="264"/>
      <c r="H230" s="267">
        <v>74</v>
      </c>
      <c r="I230" s="268"/>
      <c r="J230" s="264"/>
      <c r="K230" s="264"/>
      <c r="L230" s="269"/>
      <c r="M230" s="270"/>
      <c r="N230" s="271"/>
      <c r="O230" s="271"/>
      <c r="P230" s="271"/>
      <c r="Q230" s="271"/>
      <c r="R230" s="271"/>
      <c r="S230" s="271"/>
      <c r="T230" s="27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3" t="s">
        <v>251</v>
      </c>
      <c r="AU230" s="273" t="s">
        <v>91</v>
      </c>
      <c r="AV230" s="14" t="s">
        <v>91</v>
      </c>
      <c r="AW230" s="14" t="s">
        <v>37</v>
      </c>
      <c r="AX230" s="14" t="s">
        <v>82</v>
      </c>
      <c r="AY230" s="273" t="s">
        <v>150</v>
      </c>
    </row>
    <row r="231" s="15" customFormat="1">
      <c r="A231" s="15"/>
      <c r="B231" s="274"/>
      <c r="C231" s="275"/>
      <c r="D231" s="241" t="s">
        <v>251</v>
      </c>
      <c r="E231" s="276" t="s">
        <v>1</v>
      </c>
      <c r="F231" s="277" t="s">
        <v>255</v>
      </c>
      <c r="G231" s="275"/>
      <c r="H231" s="278">
        <v>74</v>
      </c>
      <c r="I231" s="279"/>
      <c r="J231" s="275"/>
      <c r="K231" s="275"/>
      <c r="L231" s="280"/>
      <c r="M231" s="281"/>
      <c r="N231" s="282"/>
      <c r="O231" s="282"/>
      <c r="P231" s="282"/>
      <c r="Q231" s="282"/>
      <c r="R231" s="282"/>
      <c r="S231" s="282"/>
      <c r="T231" s="28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84" t="s">
        <v>251</v>
      </c>
      <c r="AU231" s="284" t="s">
        <v>91</v>
      </c>
      <c r="AV231" s="15" t="s">
        <v>149</v>
      </c>
      <c r="AW231" s="15" t="s">
        <v>37</v>
      </c>
      <c r="AX231" s="15" t="s">
        <v>89</v>
      </c>
      <c r="AY231" s="284" t="s">
        <v>150</v>
      </c>
    </row>
    <row r="232" s="2" customFormat="1" ht="24.15" customHeight="1">
      <c r="A232" s="39"/>
      <c r="B232" s="40"/>
      <c r="C232" s="228" t="s">
        <v>7</v>
      </c>
      <c r="D232" s="228" t="s">
        <v>153</v>
      </c>
      <c r="E232" s="229" t="s">
        <v>1226</v>
      </c>
      <c r="F232" s="230" t="s">
        <v>1227</v>
      </c>
      <c r="G232" s="231" t="s">
        <v>239</v>
      </c>
      <c r="H232" s="232">
        <v>15.539999999999999</v>
      </c>
      <c r="I232" s="233"/>
      <c r="J232" s="234">
        <f>ROUND(I232*H232,2)</f>
        <v>0</v>
      </c>
      <c r="K232" s="230" t="s">
        <v>240</v>
      </c>
      <c r="L232" s="45"/>
      <c r="M232" s="235" t="s">
        <v>1</v>
      </c>
      <c r="N232" s="236" t="s">
        <v>47</v>
      </c>
      <c r="O232" s="92"/>
      <c r="P232" s="237">
        <f>O232*H232</f>
        <v>0</v>
      </c>
      <c r="Q232" s="237">
        <v>0.010800000000000001</v>
      </c>
      <c r="R232" s="237">
        <f>Q232*H232</f>
        <v>0.16783200000000001</v>
      </c>
      <c r="S232" s="237">
        <v>0</v>
      </c>
      <c r="T232" s="238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9" t="s">
        <v>334</v>
      </c>
      <c r="AT232" s="239" t="s">
        <v>153</v>
      </c>
      <c r="AU232" s="239" t="s">
        <v>91</v>
      </c>
      <c r="AY232" s="18" t="s">
        <v>150</v>
      </c>
      <c r="BE232" s="240">
        <f>IF(N232="základní",J232,0)</f>
        <v>0</v>
      </c>
      <c r="BF232" s="240">
        <f>IF(N232="snížená",J232,0)</f>
        <v>0</v>
      </c>
      <c r="BG232" s="240">
        <f>IF(N232="zákl. přenesená",J232,0)</f>
        <v>0</v>
      </c>
      <c r="BH232" s="240">
        <f>IF(N232="sníž. přenesená",J232,0)</f>
        <v>0</v>
      </c>
      <c r="BI232" s="240">
        <f>IF(N232="nulová",J232,0)</f>
        <v>0</v>
      </c>
      <c r="BJ232" s="18" t="s">
        <v>89</v>
      </c>
      <c r="BK232" s="240">
        <f>ROUND(I232*H232,2)</f>
        <v>0</v>
      </c>
      <c r="BL232" s="18" t="s">
        <v>334</v>
      </c>
      <c r="BM232" s="239" t="s">
        <v>1228</v>
      </c>
    </row>
    <row r="233" s="2" customFormat="1">
      <c r="A233" s="39"/>
      <c r="B233" s="40"/>
      <c r="C233" s="41"/>
      <c r="D233" s="241" t="s">
        <v>158</v>
      </c>
      <c r="E233" s="41"/>
      <c r="F233" s="242" t="s">
        <v>1229</v>
      </c>
      <c r="G233" s="41"/>
      <c r="H233" s="41"/>
      <c r="I233" s="243"/>
      <c r="J233" s="41"/>
      <c r="K233" s="41"/>
      <c r="L233" s="45"/>
      <c r="M233" s="244"/>
      <c r="N233" s="245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158</v>
      </c>
      <c r="AU233" s="18" t="s">
        <v>91</v>
      </c>
    </row>
    <row r="234" s="2" customFormat="1">
      <c r="A234" s="39"/>
      <c r="B234" s="40"/>
      <c r="C234" s="41"/>
      <c r="D234" s="251" t="s">
        <v>243</v>
      </c>
      <c r="E234" s="41"/>
      <c r="F234" s="252" t="s">
        <v>1230</v>
      </c>
      <c r="G234" s="41"/>
      <c r="H234" s="41"/>
      <c r="I234" s="243"/>
      <c r="J234" s="41"/>
      <c r="K234" s="41"/>
      <c r="L234" s="45"/>
      <c r="M234" s="244"/>
      <c r="N234" s="245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243</v>
      </c>
      <c r="AU234" s="18" t="s">
        <v>91</v>
      </c>
    </row>
    <row r="235" s="13" customFormat="1">
      <c r="A235" s="13"/>
      <c r="B235" s="253"/>
      <c r="C235" s="254"/>
      <c r="D235" s="241" t="s">
        <v>251</v>
      </c>
      <c r="E235" s="255" t="s">
        <v>1</v>
      </c>
      <c r="F235" s="256" t="s">
        <v>1231</v>
      </c>
      <c r="G235" s="254"/>
      <c r="H235" s="255" t="s">
        <v>1</v>
      </c>
      <c r="I235" s="257"/>
      <c r="J235" s="254"/>
      <c r="K235" s="254"/>
      <c r="L235" s="258"/>
      <c r="M235" s="259"/>
      <c r="N235" s="260"/>
      <c r="O235" s="260"/>
      <c r="P235" s="260"/>
      <c r="Q235" s="260"/>
      <c r="R235" s="260"/>
      <c r="S235" s="260"/>
      <c r="T235" s="26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2" t="s">
        <v>251</v>
      </c>
      <c r="AU235" s="262" t="s">
        <v>91</v>
      </c>
      <c r="AV235" s="13" t="s">
        <v>89</v>
      </c>
      <c r="AW235" s="13" t="s">
        <v>37</v>
      </c>
      <c r="AX235" s="13" t="s">
        <v>82</v>
      </c>
      <c r="AY235" s="262" t="s">
        <v>150</v>
      </c>
    </row>
    <row r="236" s="14" customFormat="1">
      <c r="A236" s="14"/>
      <c r="B236" s="263"/>
      <c r="C236" s="264"/>
      <c r="D236" s="241" t="s">
        <v>251</v>
      </c>
      <c r="E236" s="265" t="s">
        <v>1</v>
      </c>
      <c r="F236" s="266" t="s">
        <v>1232</v>
      </c>
      <c r="G236" s="264"/>
      <c r="H236" s="267">
        <v>15.539999999999999</v>
      </c>
      <c r="I236" s="268"/>
      <c r="J236" s="264"/>
      <c r="K236" s="264"/>
      <c r="L236" s="269"/>
      <c r="M236" s="270"/>
      <c r="N236" s="271"/>
      <c r="O236" s="271"/>
      <c r="P236" s="271"/>
      <c r="Q236" s="271"/>
      <c r="R236" s="271"/>
      <c r="S236" s="271"/>
      <c r="T236" s="27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3" t="s">
        <v>251</v>
      </c>
      <c r="AU236" s="273" t="s">
        <v>91</v>
      </c>
      <c r="AV236" s="14" t="s">
        <v>91</v>
      </c>
      <c r="AW236" s="14" t="s">
        <v>37</v>
      </c>
      <c r="AX236" s="14" t="s">
        <v>82</v>
      </c>
      <c r="AY236" s="273" t="s">
        <v>150</v>
      </c>
    </row>
    <row r="237" s="15" customFormat="1">
      <c r="A237" s="15"/>
      <c r="B237" s="274"/>
      <c r="C237" s="275"/>
      <c r="D237" s="241" t="s">
        <v>251</v>
      </c>
      <c r="E237" s="276" t="s">
        <v>1</v>
      </c>
      <c r="F237" s="277" t="s">
        <v>255</v>
      </c>
      <c r="G237" s="275"/>
      <c r="H237" s="278">
        <v>15.539999999999999</v>
      </c>
      <c r="I237" s="279"/>
      <c r="J237" s="275"/>
      <c r="K237" s="275"/>
      <c r="L237" s="280"/>
      <c r="M237" s="281"/>
      <c r="N237" s="282"/>
      <c r="O237" s="282"/>
      <c r="P237" s="282"/>
      <c r="Q237" s="282"/>
      <c r="R237" s="282"/>
      <c r="S237" s="282"/>
      <c r="T237" s="283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84" t="s">
        <v>251</v>
      </c>
      <c r="AU237" s="284" t="s">
        <v>91</v>
      </c>
      <c r="AV237" s="15" t="s">
        <v>149</v>
      </c>
      <c r="AW237" s="15" t="s">
        <v>37</v>
      </c>
      <c r="AX237" s="15" t="s">
        <v>89</v>
      </c>
      <c r="AY237" s="284" t="s">
        <v>150</v>
      </c>
    </row>
    <row r="238" s="2" customFormat="1" ht="33" customHeight="1">
      <c r="A238" s="39"/>
      <c r="B238" s="40"/>
      <c r="C238" s="228" t="s">
        <v>399</v>
      </c>
      <c r="D238" s="228" t="s">
        <v>153</v>
      </c>
      <c r="E238" s="229" t="s">
        <v>722</v>
      </c>
      <c r="F238" s="230" t="s">
        <v>723</v>
      </c>
      <c r="G238" s="231" t="s">
        <v>393</v>
      </c>
      <c r="H238" s="232">
        <v>8</v>
      </c>
      <c r="I238" s="233"/>
      <c r="J238" s="234">
        <f>ROUND(I238*H238,2)</f>
        <v>0</v>
      </c>
      <c r="K238" s="230" t="s">
        <v>240</v>
      </c>
      <c r="L238" s="45"/>
      <c r="M238" s="235" t="s">
        <v>1</v>
      </c>
      <c r="N238" s="236" t="s">
        <v>47</v>
      </c>
      <c r="O238" s="92"/>
      <c r="P238" s="237">
        <f>O238*H238</f>
        <v>0</v>
      </c>
      <c r="Q238" s="237">
        <v>0.0074999999999999997</v>
      </c>
      <c r="R238" s="237">
        <f>Q238*H238</f>
        <v>0.059999999999999998</v>
      </c>
      <c r="S238" s="237">
        <v>0</v>
      </c>
      <c r="T238" s="238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9" t="s">
        <v>149</v>
      </c>
      <c r="AT238" s="239" t="s">
        <v>153</v>
      </c>
      <c r="AU238" s="239" t="s">
        <v>91</v>
      </c>
      <c r="AY238" s="18" t="s">
        <v>150</v>
      </c>
      <c r="BE238" s="240">
        <f>IF(N238="základní",J238,0)</f>
        <v>0</v>
      </c>
      <c r="BF238" s="240">
        <f>IF(N238="snížená",J238,0)</f>
        <v>0</v>
      </c>
      <c r="BG238" s="240">
        <f>IF(N238="zákl. přenesená",J238,0)</f>
        <v>0</v>
      </c>
      <c r="BH238" s="240">
        <f>IF(N238="sníž. přenesená",J238,0)</f>
        <v>0</v>
      </c>
      <c r="BI238" s="240">
        <f>IF(N238="nulová",J238,0)</f>
        <v>0</v>
      </c>
      <c r="BJ238" s="18" t="s">
        <v>89</v>
      </c>
      <c r="BK238" s="240">
        <f>ROUND(I238*H238,2)</f>
        <v>0</v>
      </c>
      <c r="BL238" s="18" t="s">
        <v>149</v>
      </c>
      <c r="BM238" s="239" t="s">
        <v>1233</v>
      </c>
    </row>
    <row r="239" s="2" customFormat="1">
      <c r="A239" s="39"/>
      <c r="B239" s="40"/>
      <c r="C239" s="41"/>
      <c r="D239" s="241" t="s">
        <v>158</v>
      </c>
      <c r="E239" s="41"/>
      <c r="F239" s="242" t="s">
        <v>725</v>
      </c>
      <c r="G239" s="41"/>
      <c r="H239" s="41"/>
      <c r="I239" s="243"/>
      <c r="J239" s="41"/>
      <c r="K239" s="41"/>
      <c r="L239" s="45"/>
      <c r="M239" s="244"/>
      <c r="N239" s="245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158</v>
      </c>
      <c r="AU239" s="18" t="s">
        <v>91</v>
      </c>
    </row>
    <row r="240" s="2" customFormat="1">
      <c r="A240" s="39"/>
      <c r="B240" s="40"/>
      <c r="C240" s="41"/>
      <c r="D240" s="251" t="s">
        <v>243</v>
      </c>
      <c r="E240" s="41"/>
      <c r="F240" s="252" t="s">
        <v>726</v>
      </c>
      <c r="G240" s="41"/>
      <c r="H240" s="41"/>
      <c r="I240" s="243"/>
      <c r="J240" s="41"/>
      <c r="K240" s="41"/>
      <c r="L240" s="45"/>
      <c r="M240" s="244"/>
      <c r="N240" s="245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243</v>
      </c>
      <c r="AU240" s="18" t="s">
        <v>91</v>
      </c>
    </row>
    <row r="241" s="13" customFormat="1">
      <c r="A241" s="13"/>
      <c r="B241" s="253"/>
      <c r="C241" s="254"/>
      <c r="D241" s="241" t="s">
        <v>251</v>
      </c>
      <c r="E241" s="255" t="s">
        <v>1</v>
      </c>
      <c r="F241" s="256" t="s">
        <v>727</v>
      </c>
      <c r="G241" s="254"/>
      <c r="H241" s="255" t="s">
        <v>1</v>
      </c>
      <c r="I241" s="257"/>
      <c r="J241" s="254"/>
      <c r="K241" s="254"/>
      <c r="L241" s="258"/>
      <c r="M241" s="259"/>
      <c r="N241" s="260"/>
      <c r="O241" s="260"/>
      <c r="P241" s="260"/>
      <c r="Q241" s="260"/>
      <c r="R241" s="260"/>
      <c r="S241" s="260"/>
      <c r="T241" s="26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2" t="s">
        <v>251</v>
      </c>
      <c r="AU241" s="262" t="s">
        <v>91</v>
      </c>
      <c r="AV241" s="13" t="s">
        <v>89</v>
      </c>
      <c r="AW241" s="13" t="s">
        <v>37</v>
      </c>
      <c r="AX241" s="13" t="s">
        <v>82</v>
      </c>
      <c r="AY241" s="262" t="s">
        <v>150</v>
      </c>
    </row>
    <row r="242" s="14" customFormat="1">
      <c r="A242" s="14"/>
      <c r="B242" s="263"/>
      <c r="C242" s="264"/>
      <c r="D242" s="241" t="s">
        <v>251</v>
      </c>
      <c r="E242" s="265" t="s">
        <v>1</v>
      </c>
      <c r="F242" s="266" t="s">
        <v>177</v>
      </c>
      <c r="G242" s="264"/>
      <c r="H242" s="267">
        <v>6</v>
      </c>
      <c r="I242" s="268"/>
      <c r="J242" s="264"/>
      <c r="K242" s="264"/>
      <c r="L242" s="269"/>
      <c r="M242" s="270"/>
      <c r="N242" s="271"/>
      <c r="O242" s="271"/>
      <c r="P242" s="271"/>
      <c r="Q242" s="271"/>
      <c r="R242" s="271"/>
      <c r="S242" s="271"/>
      <c r="T242" s="27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3" t="s">
        <v>251</v>
      </c>
      <c r="AU242" s="273" t="s">
        <v>91</v>
      </c>
      <c r="AV242" s="14" t="s">
        <v>91</v>
      </c>
      <c r="AW242" s="14" t="s">
        <v>37</v>
      </c>
      <c r="AX242" s="14" t="s">
        <v>82</v>
      </c>
      <c r="AY242" s="273" t="s">
        <v>150</v>
      </c>
    </row>
    <row r="243" s="13" customFormat="1">
      <c r="A243" s="13"/>
      <c r="B243" s="253"/>
      <c r="C243" s="254"/>
      <c r="D243" s="241" t="s">
        <v>251</v>
      </c>
      <c r="E243" s="255" t="s">
        <v>1</v>
      </c>
      <c r="F243" s="256" t="s">
        <v>1234</v>
      </c>
      <c r="G243" s="254"/>
      <c r="H243" s="255" t="s">
        <v>1</v>
      </c>
      <c r="I243" s="257"/>
      <c r="J243" s="254"/>
      <c r="K243" s="254"/>
      <c r="L243" s="258"/>
      <c r="M243" s="259"/>
      <c r="N243" s="260"/>
      <c r="O243" s="260"/>
      <c r="P243" s="260"/>
      <c r="Q243" s="260"/>
      <c r="R243" s="260"/>
      <c r="S243" s="260"/>
      <c r="T243" s="26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2" t="s">
        <v>251</v>
      </c>
      <c r="AU243" s="262" t="s">
        <v>91</v>
      </c>
      <c r="AV243" s="13" t="s">
        <v>89</v>
      </c>
      <c r="AW243" s="13" t="s">
        <v>37</v>
      </c>
      <c r="AX243" s="13" t="s">
        <v>82</v>
      </c>
      <c r="AY243" s="262" t="s">
        <v>150</v>
      </c>
    </row>
    <row r="244" s="14" customFormat="1">
      <c r="A244" s="14"/>
      <c r="B244" s="263"/>
      <c r="C244" s="264"/>
      <c r="D244" s="241" t="s">
        <v>251</v>
      </c>
      <c r="E244" s="265" t="s">
        <v>1</v>
      </c>
      <c r="F244" s="266" t="s">
        <v>91</v>
      </c>
      <c r="G244" s="264"/>
      <c r="H244" s="267">
        <v>2</v>
      </c>
      <c r="I244" s="268"/>
      <c r="J244" s="264"/>
      <c r="K244" s="264"/>
      <c r="L244" s="269"/>
      <c r="M244" s="270"/>
      <c r="N244" s="271"/>
      <c r="O244" s="271"/>
      <c r="P244" s="271"/>
      <c r="Q244" s="271"/>
      <c r="R244" s="271"/>
      <c r="S244" s="271"/>
      <c r="T244" s="27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3" t="s">
        <v>251</v>
      </c>
      <c r="AU244" s="273" t="s">
        <v>91</v>
      </c>
      <c r="AV244" s="14" t="s">
        <v>91</v>
      </c>
      <c r="AW244" s="14" t="s">
        <v>37</v>
      </c>
      <c r="AX244" s="14" t="s">
        <v>82</v>
      </c>
      <c r="AY244" s="273" t="s">
        <v>150</v>
      </c>
    </row>
    <row r="245" s="15" customFormat="1">
      <c r="A245" s="15"/>
      <c r="B245" s="274"/>
      <c r="C245" s="275"/>
      <c r="D245" s="241" t="s">
        <v>251</v>
      </c>
      <c r="E245" s="276" t="s">
        <v>1</v>
      </c>
      <c r="F245" s="277" t="s">
        <v>255</v>
      </c>
      <c r="G245" s="275"/>
      <c r="H245" s="278">
        <v>8</v>
      </c>
      <c r="I245" s="279"/>
      <c r="J245" s="275"/>
      <c r="K245" s="275"/>
      <c r="L245" s="280"/>
      <c r="M245" s="281"/>
      <c r="N245" s="282"/>
      <c r="O245" s="282"/>
      <c r="P245" s="282"/>
      <c r="Q245" s="282"/>
      <c r="R245" s="282"/>
      <c r="S245" s="282"/>
      <c r="T245" s="28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84" t="s">
        <v>251</v>
      </c>
      <c r="AU245" s="284" t="s">
        <v>91</v>
      </c>
      <c r="AV245" s="15" t="s">
        <v>149</v>
      </c>
      <c r="AW245" s="15" t="s">
        <v>37</v>
      </c>
      <c r="AX245" s="15" t="s">
        <v>89</v>
      </c>
      <c r="AY245" s="284" t="s">
        <v>150</v>
      </c>
    </row>
    <row r="246" s="2" customFormat="1" ht="24.15" customHeight="1">
      <c r="A246" s="39"/>
      <c r="B246" s="40"/>
      <c r="C246" s="289" t="s">
        <v>408</v>
      </c>
      <c r="D246" s="289" t="s">
        <v>468</v>
      </c>
      <c r="E246" s="290" t="s">
        <v>729</v>
      </c>
      <c r="F246" s="291" t="s">
        <v>730</v>
      </c>
      <c r="G246" s="292" t="s">
        <v>393</v>
      </c>
      <c r="H246" s="293">
        <v>6</v>
      </c>
      <c r="I246" s="294"/>
      <c r="J246" s="295">
        <f>ROUND(I246*H246,2)</f>
        <v>0</v>
      </c>
      <c r="K246" s="291" t="s">
        <v>240</v>
      </c>
      <c r="L246" s="296"/>
      <c r="M246" s="297" t="s">
        <v>1</v>
      </c>
      <c r="N246" s="298" t="s">
        <v>47</v>
      </c>
      <c r="O246" s="92"/>
      <c r="P246" s="237">
        <f>O246*H246</f>
        <v>0</v>
      </c>
      <c r="Q246" s="237">
        <v>0.00010000000000000001</v>
      </c>
      <c r="R246" s="237">
        <f>Q246*H246</f>
        <v>0.00060000000000000006</v>
      </c>
      <c r="S246" s="237">
        <v>0</v>
      </c>
      <c r="T246" s="238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9" t="s">
        <v>187</v>
      </c>
      <c r="AT246" s="239" t="s">
        <v>468</v>
      </c>
      <c r="AU246" s="239" t="s">
        <v>91</v>
      </c>
      <c r="AY246" s="18" t="s">
        <v>150</v>
      </c>
      <c r="BE246" s="240">
        <f>IF(N246="základní",J246,0)</f>
        <v>0</v>
      </c>
      <c r="BF246" s="240">
        <f>IF(N246="snížená",J246,0)</f>
        <v>0</v>
      </c>
      <c r="BG246" s="240">
        <f>IF(N246="zákl. přenesená",J246,0)</f>
        <v>0</v>
      </c>
      <c r="BH246" s="240">
        <f>IF(N246="sníž. přenesená",J246,0)</f>
        <v>0</v>
      </c>
      <c r="BI246" s="240">
        <f>IF(N246="nulová",J246,0)</f>
        <v>0</v>
      </c>
      <c r="BJ246" s="18" t="s">
        <v>89</v>
      </c>
      <c r="BK246" s="240">
        <f>ROUND(I246*H246,2)</f>
        <v>0</v>
      </c>
      <c r="BL246" s="18" t="s">
        <v>149</v>
      </c>
      <c r="BM246" s="239" t="s">
        <v>1235</v>
      </c>
    </row>
    <row r="247" s="2" customFormat="1">
      <c r="A247" s="39"/>
      <c r="B247" s="40"/>
      <c r="C247" s="41"/>
      <c r="D247" s="241" t="s">
        <v>158</v>
      </c>
      <c r="E247" s="41"/>
      <c r="F247" s="242" t="s">
        <v>730</v>
      </c>
      <c r="G247" s="41"/>
      <c r="H247" s="41"/>
      <c r="I247" s="243"/>
      <c r="J247" s="41"/>
      <c r="K247" s="41"/>
      <c r="L247" s="45"/>
      <c r="M247" s="244"/>
      <c r="N247" s="245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158</v>
      </c>
      <c r="AU247" s="18" t="s">
        <v>91</v>
      </c>
    </row>
    <row r="248" s="2" customFormat="1" ht="24.15" customHeight="1">
      <c r="A248" s="39"/>
      <c r="B248" s="40"/>
      <c r="C248" s="289" t="s">
        <v>418</v>
      </c>
      <c r="D248" s="289" t="s">
        <v>468</v>
      </c>
      <c r="E248" s="290" t="s">
        <v>1236</v>
      </c>
      <c r="F248" s="291" t="s">
        <v>1237</v>
      </c>
      <c r="G248" s="292" t="s">
        <v>393</v>
      </c>
      <c r="H248" s="293">
        <v>2</v>
      </c>
      <c r="I248" s="294"/>
      <c r="J248" s="295">
        <f>ROUND(I248*H248,2)</f>
        <v>0</v>
      </c>
      <c r="K248" s="291" t="s">
        <v>240</v>
      </c>
      <c r="L248" s="296"/>
      <c r="M248" s="297" t="s">
        <v>1</v>
      </c>
      <c r="N248" s="298" t="s">
        <v>47</v>
      </c>
      <c r="O248" s="92"/>
      <c r="P248" s="237">
        <f>O248*H248</f>
        <v>0</v>
      </c>
      <c r="Q248" s="237">
        <v>0.00023000000000000001</v>
      </c>
      <c r="R248" s="237">
        <f>Q248*H248</f>
        <v>0.00046000000000000001</v>
      </c>
      <c r="S248" s="237">
        <v>0</v>
      </c>
      <c r="T248" s="238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9" t="s">
        <v>187</v>
      </c>
      <c r="AT248" s="239" t="s">
        <v>468</v>
      </c>
      <c r="AU248" s="239" t="s">
        <v>91</v>
      </c>
      <c r="AY248" s="18" t="s">
        <v>150</v>
      </c>
      <c r="BE248" s="240">
        <f>IF(N248="základní",J248,0)</f>
        <v>0</v>
      </c>
      <c r="BF248" s="240">
        <f>IF(N248="snížená",J248,0)</f>
        <v>0</v>
      </c>
      <c r="BG248" s="240">
        <f>IF(N248="zákl. přenesená",J248,0)</f>
        <v>0</v>
      </c>
      <c r="BH248" s="240">
        <f>IF(N248="sníž. přenesená",J248,0)</f>
        <v>0</v>
      </c>
      <c r="BI248" s="240">
        <f>IF(N248="nulová",J248,0)</f>
        <v>0</v>
      </c>
      <c r="BJ248" s="18" t="s">
        <v>89</v>
      </c>
      <c r="BK248" s="240">
        <f>ROUND(I248*H248,2)</f>
        <v>0</v>
      </c>
      <c r="BL248" s="18" t="s">
        <v>149</v>
      </c>
      <c r="BM248" s="239" t="s">
        <v>1238</v>
      </c>
    </row>
    <row r="249" s="2" customFormat="1">
      <c r="A249" s="39"/>
      <c r="B249" s="40"/>
      <c r="C249" s="41"/>
      <c r="D249" s="241" t="s">
        <v>158</v>
      </c>
      <c r="E249" s="41"/>
      <c r="F249" s="242" t="s">
        <v>1237</v>
      </c>
      <c r="G249" s="41"/>
      <c r="H249" s="41"/>
      <c r="I249" s="243"/>
      <c r="J249" s="41"/>
      <c r="K249" s="41"/>
      <c r="L249" s="45"/>
      <c r="M249" s="244"/>
      <c r="N249" s="245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158</v>
      </c>
      <c r="AU249" s="18" t="s">
        <v>91</v>
      </c>
    </row>
    <row r="250" s="2" customFormat="1" ht="16.5" customHeight="1">
      <c r="A250" s="39"/>
      <c r="B250" s="40"/>
      <c r="C250" s="228" t="s">
        <v>427</v>
      </c>
      <c r="D250" s="228" t="s">
        <v>153</v>
      </c>
      <c r="E250" s="229" t="s">
        <v>744</v>
      </c>
      <c r="F250" s="230" t="s">
        <v>745</v>
      </c>
      <c r="G250" s="231" t="s">
        <v>368</v>
      </c>
      <c r="H250" s="232">
        <v>17.300000000000001</v>
      </c>
      <c r="I250" s="233"/>
      <c r="J250" s="234">
        <f>ROUND(I250*H250,2)</f>
        <v>0</v>
      </c>
      <c r="K250" s="230" t="s">
        <v>1</v>
      </c>
      <c r="L250" s="45"/>
      <c r="M250" s="235" t="s">
        <v>1</v>
      </c>
      <c r="N250" s="236" t="s">
        <v>47</v>
      </c>
      <c r="O250" s="92"/>
      <c r="P250" s="237">
        <f>O250*H250</f>
        <v>0</v>
      </c>
      <c r="Q250" s="237">
        <v>0</v>
      </c>
      <c r="R250" s="237">
        <f>Q250*H250</f>
        <v>0</v>
      </c>
      <c r="S250" s="237">
        <v>0</v>
      </c>
      <c r="T250" s="238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9" t="s">
        <v>334</v>
      </c>
      <c r="AT250" s="239" t="s">
        <v>153</v>
      </c>
      <c r="AU250" s="239" t="s">
        <v>91</v>
      </c>
      <c r="AY250" s="18" t="s">
        <v>150</v>
      </c>
      <c r="BE250" s="240">
        <f>IF(N250="základní",J250,0)</f>
        <v>0</v>
      </c>
      <c r="BF250" s="240">
        <f>IF(N250="snížená",J250,0)</f>
        <v>0</v>
      </c>
      <c r="BG250" s="240">
        <f>IF(N250="zákl. přenesená",J250,0)</f>
        <v>0</v>
      </c>
      <c r="BH250" s="240">
        <f>IF(N250="sníž. přenesená",J250,0)</f>
        <v>0</v>
      </c>
      <c r="BI250" s="240">
        <f>IF(N250="nulová",J250,0)</f>
        <v>0</v>
      </c>
      <c r="BJ250" s="18" t="s">
        <v>89</v>
      </c>
      <c r="BK250" s="240">
        <f>ROUND(I250*H250,2)</f>
        <v>0</v>
      </c>
      <c r="BL250" s="18" t="s">
        <v>334</v>
      </c>
      <c r="BM250" s="239" t="s">
        <v>746</v>
      </c>
    </row>
    <row r="251" s="13" customFormat="1">
      <c r="A251" s="13"/>
      <c r="B251" s="253"/>
      <c r="C251" s="254"/>
      <c r="D251" s="241" t="s">
        <v>251</v>
      </c>
      <c r="E251" s="255" t="s">
        <v>1</v>
      </c>
      <c r="F251" s="256" t="s">
        <v>443</v>
      </c>
      <c r="G251" s="254"/>
      <c r="H251" s="255" t="s">
        <v>1</v>
      </c>
      <c r="I251" s="257"/>
      <c r="J251" s="254"/>
      <c r="K251" s="254"/>
      <c r="L251" s="258"/>
      <c r="M251" s="259"/>
      <c r="N251" s="260"/>
      <c r="O251" s="260"/>
      <c r="P251" s="260"/>
      <c r="Q251" s="260"/>
      <c r="R251" s="260"/>
      <c r="S251" s="260"/>
      <c r="T251" s="26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2" t="s">
        <v>251</v>
      </c>
      <c r="AU251" s="262" t="s">
        <v>91</v>
      </c>
      <c r="AV251" s="13" t="s">
        <v>89</v>
      </c>
      <c r="AW251" s="13" t="s">
        <v>37</v>
      </c>
      <c r="AX251" s="13" t="s">
        <v>82</v>
      </c>
      <c r="AY251" s="262" t="s">
        <v>150</v>
      </c>
    </row>
    <row r="252" s="14" customFormat="1">
      <c r="A252" s="14"/>
      <c r="B252" s="263"/>
      <c r="C252" s="264"/>
      <c r="D252" s="241" t="s">
        <v>251</v>
      </c>
      <c r="E252" s="265" t="s">
        <v>1</v>
      </c>
      <c r="F252" s="266" t="s">
        <v>747</v>
      </c>
      <c r="G252" s="264"/>
      <c r="H252" s="267">
        <v>17.300000000000001</v>
      </c>
      <c r="I252" s="268"/>
      <c r="J252" s="264"/>
      <c r="K252" s="264"/>
      <c r="L252" s="269"/>
      <c r="M252" s="270"/>
      <c r="N252" s="271"/>
      <c r="O252" s="271"/>
      <c r="P252" s="271"/>
      <c r="Q252" s="271"/>
      <c r="R252" s="271"/>
      <c r="S252" s="271"/>
      <c r="T252" s="27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3" t="s">
        <v>251</v>
      </c>
      <c r="AU252" s="273" t="s">
        <v>91</v>
      </c>
      <c r="AV252" s="14" t="s">
        <v>91</v>
      </c>
      <c r="AW252" s="14" t="s">
        <v>37</v>
      </c>
      <c r="AX252" s="14" t="s">
        <v>82</v>
      </c>
      <c r="AY252" s="273" t="s">
        <v>150</v>
      </c>
    </row>
    <row r="253" s="15" customFormat="1">
      <c r="A253" s="15"/>
      <c r="B253" s="274"/>
      <c r="C253" s="275"/>
      <c r="D253" s="241" t="s">
        <v>251</v>
      </c>
      <c r="E253" s="276" t="s">
        <v>1</v>
      </c>
      <c r="F253" s="277" t="s">
        <v>255</v>
      </c>
      <c r="G253" s="275"/>
      <c r="H253" s="278">
        <v>17.300000000000001</v>
      </c>
      <c r="I253" s="279"/>
      <c r="J253" s="275"/>
      <c r="K253" s="275"/>
      <c r="L253" s="280"/>
      <c r="M253" s="281"/>
      <c r="N253" s="282"/>
      <c r="O253" s="282"/>
      <c r="P253" s="282"/>
      <c r="Q253" s="282"/>
      <c r="R253" s="282"/>
      <c r="S253" s="282"/>
      <c r="T253" s="283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84" t="s">
        <v>251</v>
      </c>
      <c r="AU253" s="284" t="s">
        <v>91</v>
      </c>
      <c r="AV253" s="15" t="s">
        <v>149</v>
      </c>
      <c r="AW253" s="15" t="s">
        <v>37</v>
      </c>
      <c r="AX253" s="15" t="s">
        <v>89</v>
      </c>
      <c r="AY253" s="284" t="s">
        <v>150</v>
      </c>
    </row>
    <row r="254" s="2" customFormat="1" ht="24.15" customHeight="1">
      <c r="A254" s="39"/>
      <c r="B254" s="40"/>
      <c r="C254" s="228" t="s">
        <v>576</v>
      </c>
      <c r="D254" s="228" t="s">
        <v>153</v>
      </c>
      <c r="E254" s="229" t="s">
        <v>749</v>
      </c>
      <c r="F254" s="230" t="s">
        <v>750</v>
      </c>
      <c r="G254" s="231" t="s">
        <v>292</v>
      </c>
      <c r="H254" s="232">
        <v>5.7789999999999999</v>
      </c>
      <c r="I254" s="233"/>
      <c r="J254" s="234">
        <f>ROUND(I254*H254,2)</f>
        <v>0</v>
      </c>
      <c r="K254" s="230" t="s">
        <v>240</v>
      </c>
      <c r="L254" s="45"/>
      <c r="M254" s="235" t="s">
        <v>1</v>
      </c>
      <c r="N254" s="236" t="s">
        <v>47</v>
      </c>
      <c r="O254" s="92"/>
      <c r="P254" s="237">
        <f>O254*H254</f>
        <v>0</v>
      </c>
      <c r="Q254" s="237">
        <v>0</v>
      </c>
      <c r="R254" s="237">
        <f>Q254*H254</f>
        <v>0</v>
      </c>
      <c r="S254" s="237">
        <v>0</v>
      </c>
      <c r="T254" s="238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9" t="s">
        <v>149</v>
      </c>
      <c r="AT254" s="239" t="s">
        <v>153</v>
      </c>
      <c r="AU254" s="239" t="s">
        <v>91</v>
      </c>
      <c r="AY254" s="18" t="s">
        <v>150</v>
      </c>
      <c r="BE254" s="240">
        <f>IF(N254="základní",J254,0)</f>
        <v>0</v>
      </c>
      <c r="BF254" s="240">
        <f>IF(N254="snížená",J254,0)</f>
        <v>0</v>
      </c>
      <c r="BG254" s="240">
        <f>IF(N254="zákl. přenesená",J254,0)</f>
        <v>0</v>
      </c>
      <c r="BH254" s="240">
        <f>IF(N254="sníž. přenesená",J254,0)</f>
        <v>0</v>
      </c>
      <c r="BI254" s="240">
        <f>IF(N254="nulová",J254,0)</f>
        <v>0</v>
      </c>
      <c r="BJ254" s="18" t="s">
        <v>89</v>
      </c>
      <c r="BK254" s="240">
        <f>ROUND(I254*H254,2)</f>
        <v>0</v>
      </c>
      <c r="BL254" s="18" t="s">
        <v>149</v>
      </c>
      <c r="BM254" s="239" t="s">
        <v>1239</v>
      </c>
    </row>
    <row r="255" s="2" customFormat="1">
      <c r="A255" s="39"/>
      <c r="B255" s="40"/>
      <c r="C255" s="41"/>
      <c r="D255" s="241" t="s">
        <v>158</v>
      </c>
      <c r="E255" s="41"/>
      <c r="F255" s="242" t="s">
        <v>752</v>
      </c>
      <c r="G255" s="41"/>
      <c r="H255" s="41"/>
      <c r="I255" s="243"/>
      <c r="J255" s="41"/>
      <c r="K255" s="41"/>
      <c r="L255" s="45"/>
      <c r="M255" s="244"/>
      <c r="N255" s="245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158</v>
      </c>
      <c r="AU255" s="18" t="s">
        <v>91</v>
      </c>
    </row>
    <row r="256" s="2" customFormat="1">
      <c r="A256" s="39"/>
      <c r="B256" s="40"/>
      <c r="C256" s="41"/>
      <c r="D256" s="251" t="s">
        <v>243</v>
      </c>
      <c r="E256" s="41"/>
      <c r="F256" s="252" t="s">
        <v>753</v>
      </c>
      <c r="G256" s="41"/>
      <c r="H256" s="41"/>
      <c r="I256" s="243"/>
      <c r="J256" s="41"/>
      <c r="K256" s="41"/>
      <c r="L256" s="45"/>
      <c r="M256" s="244"/>
      <c r="N256" s="245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243</v>
      </c>
      <c r="AU256" s="18" t="s">
        <v>91</v>
      </c>
    </row>
    <row r="257" s="12" customFormat="1" ht="22.8" customHeight="1">
      <c r="A257" s="12"/>
      <c r="B257" s="212"/>
      <c r="C257" s="213"/>
      <c r="D257" s="214" t="s">
        <v>81</v>
      </c>
      <c r="E257" s="226" t="s">
        <v>373</v>
      </c>
      <c r="F257" s="226" t="s">
        <v>374</v>
      </c>
      <c r="G257" s="213"/>
      <c r="H257" s="213"/>
      <c r="I257" s="216"/>
      <c r="J257" s="227">
        <f>BK257</f>
        <v>0</v>
      </c>
      <c r="K257" s="213"/>
      <c r="L257" s="218"/>
      <c r="M257" s="219"/>
      <c r="N257" s="220"/>
      <c r="O257" s="220"/>
      <c r="P257" s="221">
        <f>SUM(P258:P330)</f>
        <v>0</v>
      </c>
      <c r="Q257" s="220"/>
      <c r="R257" s="221">
        <f>SUM(R258:R330)</f>
        <v>4.8221004499999998</v>
      </c>
      <c r="S257" s="220"/>
      <c r="T257" s="222">
        <f>SUM(T258:T330)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23" t="s">
        <v>91</v>
      </c>
      <c r="AT257" s="224" t="s">
        <v>81</v>
      </c>
      <c r="AU257" s="224" t="s">
        <v>89</v>
      </c>
      <c r="AY257" s="223" t="s">
        <v>150</v>
      </c>
      <c r="BK257" s="225">
        <f>SUM(BK258:BK330)</f>
        <v>0</v>
      </c>
    </row>
    <row r="258" s="2" customFormat="1" ht="37.8" customHeight="1">
      <c r="A258" s="39"/>
      <c r="B258" s="40"/>
      <c r="C258" s="228" t="s">
        <v>583</v>
      </c>
      <c r="D258" s="228" t="s">
        <v>153</v>
      </c>
      <c r="E258" s="229" t="s">
        <v>755</v>
      </c>
      <c r="F258" s="230" t="s">
        <v>756</v>
      </c>
      <c r="G258" s="231" t="s">
        <v>239</v>
      </c>
      <c r="H258" s="232">
        <v>102.05</v>
      </c>
      <c r="I258" s="233"/>
      <c r="J258" s="234">
        <f>ROUND(I258*H258,2)</f>
        <v>0</v>
      </c>
      <c r="K258" s="230" t="s">
        <v>240</v>
      </c>
      <c r="L258" s="45"/>
      <c r="M258" s="235" t="s">
        <v>1</v>
      </c>
      <c r="N258" s="236" t="s">
        <v>47</v>
      </c>
      <c r="O258" s="92"/>
      <c r="P258" s="237">
        <f>O258*H258</f>
        <v>0</v>
      </c>
      <c r="Q258" s="237">
        <v>0.0061199999999999996</v>
      </c>
      <c r="R258" s="237">
        <f>Q258*H258</f>
        <v>0.62454599999999993</v>
      </c>
      <c r="S258" s="237">
        <v>0</v>
      </c>
      <c r="T258" s="238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9" t="s">
        <v>334</v>
      </c>
      <c r="AT258" s="239" t="s">
        <v>153</v>
      </c>
      <c r="AU258" s="239" t="s">
        <v>91</v>
      </c>
      <c r="AY258" s="18" t="s">
        <v>150</v>
      </c>
      <c r="BE258" s="240">
        <f>IF(N258="základní",J258,0)</f>
        <v>0</v>
      </c>
      <c r="BF258" s="240">
        <f>IF(N258="snížená",J258,0)</f>
        <v>0</v>
      </c>
      <c r="BG258" s="240">
        <f>IF(N258="zákl. přenesená",J258,0)</f>
        <v>0</v>
      </c>
      <c r="BH258" s="240">
        <f>IF(N258="sníž. přenesená",J258,0)</f>
        <v>0</v>
      </c>
      <c r="BI258" s="240">
        <f>IF(N258="nulová",J258,0)</f>
        <v>0</v>
      </c>
      <c r="BJ258" s="18" t="s">
        <v>89</v>
      </c>
      <c r="BK258" s="240">
        <f>ROUND(I258*H258,2)</f>
        <v>0</v>
      </c>
      <c r="BL258" s="18" t="s">
        <v>334</v>
      </c>
      <c r="BM258" s="239" t="s">
        <v>757</v>
      </c>
    </row>
    <row r="259" s="2" customFormat="1">
      <c r="A259" s="39"/>
      <c r="B259" s="40"/>
      <c r="C259" s="41"/>
      <c r="D259" s="241" t="s">
        <v>158</v>
      </c>
      <c r="E259" s="41"/>
      <c r="F259" s="242" t="s">
        <v>758</v>
      </c>
      <c r="G259" s="41"/>
      <c r="H259" s="41"/>
      <c r="I259" s="243"/>
      <c r="J259" s="41"/>
      <c r="K259" s="41"/>
      <c r="L259" s="45"/>
      <c r="M259" s="244"/>
      <c r="N259" s="245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158</v>
      </c>
      <c r="AU259" s="18" t="s">
        <v>91</v>
      </c>
    </row>
    <row r="260" s="2" customFormat="1">
      <c r="A260" s="39"/>
      <c r="B260" s="40"/>
      <c r="C260" s="41"/>
      <c r="D260" s="251" t="s">
        <v>243</v>
      </c>
      <c r="E260" s="41"/>
      <c r="F260" s="252" t="s">
        <v>759</v>
      </c>
      <c r="G260" s="41"/>
      <c r="H260" s="41"/>
      <c r="I260" s="243"/>
      <c r="J260" s="41"/>
      <c r="K260" s="41"/>
      <c r="L260" s="45"/>
      <c r="M260" s="244"/>
      <c r="N260" s="245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243</v>
      </c>
      <c r="AU260" s="18" t="s">
        <v>91</v>
      </c>
    </row>
    <row r="261" s="13" customFormat="1">
      <c r="A261" s="13"/>
      <c r="B261" s="253"/>
      <c r="C261" s="254"/>
      <c r="D261" s="241" t="s">
        <v>251</v>
      </c>
      <c r="E261" s="255" t="s">
        <v>1</v>
      </c>
      <c r="F261" s="256" t="s">
        <v>443</v>
      </c>
      <c r="G261" s="254"/>
      <c r="H261" s="255" t="s">
        <v>1</v>
      </c>
      <c r="I261" s="257"/>
      <c r="J261" s="254"/>
      <c r="K261" s="254"/>
      <c r="L261" s="258"/>
      <c r="M261" s="259"/>
      <c r="N261" s="260"/>
      <c r="O261" s="260"/>
      <c r="P261" s="260"/>
      <c r="Q261" s="260"/>
      <c r="R261" s="260"/>
      <c r="S261" s="260"/>
      <c r="T261" s="26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2" t="s">
        <v>251</v>
      </c>
      <c r="AU261" s="262" t="s">
        <v>91</v>
      </c>
      <c r="AV261" s="13" t="s">
        <v>89</v>
      </c>
      <c r="AW261" s="13" t="s">
        <v>37</v>
      </c>
      <c r="AX261" s="13" t="s">
        <v>82</v>
      </c>
      <c r="AY261" s="262" t="s">
        <v>150</v>
      </c>
    </row>
    <row r="262" s="13" customFormat="1">
      <c r="A262" s="13"/>
      <c r="B262" s="253"/>
      <c r="C262" s="254"/>
      <c r="D262" s="241" t="s">
        <v>251</v>
      </c>
      <c r="E262" s="255" t="s">
        <v>1</v>
      </c>
      <c r="F262" s="256" t="s">
        <v>1240</v>
      </c>
      <c r="G262" s="254"/>
      <c r="H262" s="255" t="s">
        <v>1</v>
      </c>
      <c r="I262" s="257"/>
      <c r="J262" s="254"/>
      <c r="K262" s="254"/>
      <c r="L262" s="258"/>
      <c r="M262" s="259"/>
      <c r="N262" s="260"/>
      <c r="O262" s="260"/>
      <c r="P262" s="260"/>
      <c r="Q262" s="260"/>
      <c r="R262" s="260"/>
      <c r="S262" s="260"/>
      <c r="T262" s="26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2" t="s">
        <v>251</v>
      </c>
      <c r="AU262" s="262" t="s">
        <v>91</v>
      </c>
      <c r="AV262" s="13" t="s">
        <v>89</v>
      </c>
      <c r="AW262" s="13" t="s">
        <v>37</v>
      </c>
      <c r="AX262" s="13" t="s">
        <v>82</v>
      </c>
      <c r="AY262" s="262" t="s">
        <v>150</v>
      </c>
    </row>
    <row r="263" s="14" customFormat="1">
      <c r="A263" s="14"/>
      <c r="B263" s="263"/>
      <c r="C263" s="264"/>
      <c r="D263" s="241" t="s">
        <v>251</v>
      </c>
      <c r="E263" s="265" t="s">
        <v>1</v>
      </c>
      <c r="F263" s="266" t="s">
        <v>1204</v>
      </c>
      <c r="G263" s="264"/>
      <c r="H263" s="267">
        <v>17.5</v>
      </c>
      <c r="I263" s="268"/>
      <c r="J263" s="264"/>
      <c r="K263" s="264"/>
      <c r="L263" s="269"/>
      <c r="M263" s="270"/>
      <c r="N263" s="271"/>
      <c r="O263" s="271"/>
      <c r="P263" s="271"/>
      <c r="Q263" s="271"/>
      <c r="R263" s="271"/>
      <c r="S263" s="271"/>
      <c r="T263" s="27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3" t="s">
        <v>251</v>
      </c>
      <c r="AU263" s="273" t="s">
        <v>91</v>
      </c>
      <c r="AV263" s="14" t="s">
        <v>91</v>
      </c>
      <c r="AW263" s="14" t="s">
        <v>37</v>
      </c>
      <c r="AX263" s="14" t="s">
        <v>82</v>
      </c>
      <c r="AY263" s="273" t="s">
        <v>150</v>
      </c>
    </row>
    <row r="264" s="14" customFormat="1">
      <c r="A264" s="14"/>
      <c r="B264" s="263"/>
      <c r="C264" s="264"/>
      <c r="D264" s="241" t="s">
        <v>251</v>
      </c>
      <c r="E264" s="265" t="s">
        <v>1</v>
      </c>
      <c r="F264" s="266" t="s">
        <v>1205</v>
      </c>
      <c r="G264" s="264"/>
      <c r="H264" s="267">
        <v>66.900000000000006</v>
      </c>
      <c r="I264" s="268"/>
      <c r="J264" s="264"/>
      <c r="K264" s="264"/>
      <c r="L264" s="269"/>
      <c r="M264" s="270"/>
      <c r="N264" s="271"/>
      <c r="O264" s="271"/>
      <c r="P264" s="271"/>
      <c r="Q264" s="271"/>
      <c r="R264" s="271"/>
      <c r="S264" s="271"/>
      <c r="T264" s="27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3" t="s">
        <v>251</v>
      </c>
      <c r="AU264" s="273" t="s">
        <v>91</v>
      </c>
      <c r="AV264" s="14" t="s">
        <v>91</v>
      </c>
      <c r="AW264" s="14" t="s">
        <v>37</v>
      </c>
      <c r="AX264" s="14" t="s">
        <v>82</v>
      </c>
      <c r="AY264" s="273" t="s">
        <v>150</v>
      </c>
    </row>
    <row r="265" s="14" customFormat="1">
      <c r="A265" s="14"/>
      <c r="B265" s="263"/>
      <c r="C265" s="264"/>
      <c r="D265" s="241" t="s">
        <v>251</v>
      </c>
      <c r="E265" s="265" t="s">
        <v>1</v>
      </c>
      <c r="F265" s="266" t="s">
        <v>1206</v>
      </c>
      <c r="G265" s="264"/>
      <c r="H265" s="267">
        <v>17.649999999999999</v>
      </c>
      <c r="I265" s="268"/>
      <c r="J265" s="264"/>
      <c r="K265" s="264"/>
      <c r="L265" s="269"/>
      <c r="M265" s="270"/>
      <c r="N265" s="271"/>
      <c r="O265" s="271"/>
      <c r="P265" s="271"/>
      <c r="Q265" s="271"/>
      <c r="R265" s="271"/>
      <c r="S265" s="271"/>
      <c r="T265" s="27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3" t="s">
        <v>251</v>
      </c>
      <c r="AU265" s="273" t="s">
        <v>91</v>
      </c>
      <c r="AV265" s="14" t="s">
        <v>91</v>
      </c>
      <c r="AW265" s="14" t="s">
        <v>37</v>
      </c>
      <c r="AX265" s="14" t="s">
        <v>82</v>
      </c>
      <c r="AY265" s="273" t="s">
        <v>150</v>
      </c>
    </row>
    <row r="266" s="15" customFormat="1">
      <c r="A266" s="15"/>
      <c r="B266" s="274"/>
      <c r="C266" s="275"/>
      <c r="D266" s="241" t="s">
        <v>251</v>
      </c>
      <c r="E266" s="276" t="s">
        <v>1</v>
      </c>
      <c r="F266" s="277" t="s">
        <v>255</v>
      </c>
      <c r="G266" s="275"/>
      <c r="H266" s="278">
        <v>102.05000000000001</v>
      </c>
      <c r="I266" s="279"/>
      <c r="J266" s="275"/>
      <c r="K266" s="275"/>
      <c r="L266" s="280"/>
      <c r="M266" s="281"/>
      <c r="N266" s="282"/>
      <c r="O266" s="282"/>
      <c r="P266" s="282"/>
      <c r="Q266" s="282"/>
      <c r="R266" s="282"/>
      <c r="S266" s="282"/>
      <c r="T266" s="283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84" t="s">
        <v>251</v>
      </c>
      <c r="AU266" s="284" t="s">
        <v>91</v>
      </c>
      <c r="AV266" s="15" t="s">
        <v>149</v>
      </c>
      <c r="AW266" s="15" t="s">
        <v>37</v>
      </c>
      <c r="AX266" s="15" t="s">
        <v>89</v>
      </c>
      <c r="AY266" s="284" t="s">
        <v>150</v>
      </c>
    </row>
    <row r="267" s="2" customFormat="1" ht="24.15" customHeight="1">
      <c r="A267" s="39"/>
      <c r="B267" s="40"/>
      <c r="C267" s="289" t="s">
        <v>587</v>
      </c>
      <c r="D267" s="289" t="s">
        <v>468</v>
      </c>
      <c r="E267" s="290" t="s">
        <v>761</v>
      </c>
      <c r="F267" s="291" t="s">
        <v>762</v>
      </c>
      <c r="G267" s="292" t="s">
        <v>239</v>
      </c>
      <c r="H267" s="293">
        <v>107.15300000000001</v>
      </c>
      <c r="I267" s="294"/>
      <c r="J267" s="295">
        <f>ROUND(I267*H267,2)</f>
        <v>0</v>
      </c>
      <c r="K267" s="291" t="s">
        <v>240</v>
      </c>
      <c r="L267" s="296"/>
      <c r="M267" s="297" t="s">
        <v>1</v>
      </c>
      <c r="N267" s="298" t="s">
        <v>47</v>
      </c>
      <c r="O267" s="92"/>
      <c r="P267" s="237">
        <f>O267*H267</f>
        <v>0</v>
      </c>
      <c r="Q267" s="237">
        <v>0.0030000000000000001</v>
      </c>
      <c r="R267" s="237">
        <f>Q267*H267</f>
        <v>0.32145900000000005</v>
      </c>
      <c r="S267" s="237">
        <v>0</v>
      </c>
      <c r="T267" s="238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9" t="s">
        <v>605</v>
      </c>
      <c r="AT267" s="239" t="s">
        <v>468</v>
      </c>
      <c r="AU267" s="239" t="s">
        <v>91</v>
      </c>
      <c r="AY267" s="18" t="s">
        <v>150</v>
      </c>
      <c r="BE267" s="240">
        <f>IF(N267="základní",J267,0)</f>
        <v>0</v>
      </c>
      <c r="BF267" s="240">
        <f>IF(N267="snížená",J267,0)</f>
        <v>0</v>
      </c>
      <c r="BG267" s="240">
        <f>IF(N267="zákl. přenesená",J267,0)</f>
        <v>0</v>
      </c>
      <c r="BH267" s="240">
        <f>IF(N267="sníž. přenesená",J267,0)</f>
        <v>0</v>
      </c>
      <c r="BI267" s="240">
        <f>IF(N267="nulová",J267,0)</f>
        <v>0</v>
      </c>
      <c r="BJ267" s="18" t="s">
        <v>89</v>
      </c>
      <c r="BK267" s="240">
        <f>ROUND(I267*H267,2)</f>
        <v>0</v>
      </c>
      <c r="BL267" s="18" t="s">
        <v>334</v>
      </c>
      <c r="BM267" s="239" t="s">
        <v>763</v>
      </c>
    </row>
    <row r="268" s="2" customFormat="1">
      <c r="A268" s="39"/>
      <c r="B268" s="40"/>
      <c r="C268" s="41"/>
      <c r="D268" s="241" t="s">
        <v>158</v>
      </c>
      <c r="E268" s="41"/>
      <c r="F268" s="242" t="s">
        <v>762</v>
      </c>
      <c r="G268" s="41"/>
      <c r="H268" s="41"/>
      <c r="I268" s="243"/>
      <c r="J268" s="41"/>
      <c r="K268" s="41"/>
      <c r="L268" s="45"/>
      <c r="M268" s="244"/>
      <c r="N268" s="245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158</v>
      </c>
      <c r="AU268" s="18" t="s">
        <v>91</v>
      </c>
    </row>
    <row r="269" s="14" customFormat="1">
      <c r="A269" s="14"/>
      <c r="B269" s="263"/>
      <c r="C269" s="264"/>
      <c r="D269" s="241" t="s">
        <v>251</v>
      </c>
      <c r="E269" s="265" t="s">
        <v>1</v>
      </c>
      <c r="F269" s="266" t="s">
        <v>1241</v>
      </c>
      <c r="G269" s="264"/>
      <c r="H269" s="267">
        <v>107.15300000000001</v>
      </c>
      <c r="I269" s="268"/>
      <c r="J269" s="264"/>
      <c r="K269" s="264"/>
      <c r="L269" s="269"/>
      <c r="M269" s="270"/>
      <c r="N269" s="271"/>
      <c r="O269" s="271"/>
      <c r="P269" s="271"/>
      <c r="Q269" s="271"/>
      <c r="R269" s="271"/>
      <c r="S269" s="271"/>
      <c r="T269" s="27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3" t="s">
        <v>251</v>
      </c>
      <c r="AU269" s="273" t="s">
        <v>91</v>
      </c>
      <c r="AV269" s="14" t="s">
        <v>91</v>
      </c>
      <c r="AW269" s="14" t="s">
        <v>37</v>
      </c>
      <c r="AX269" s="14" t="s">
        <v>82</v>
      </c>
      <c r="AY269" s="273" t="s">
        <v>150</v>
      </c>
    </row>
    <row r="270" s="15" customFormat="1">
      <c r="A270" s="15"/>
      <c r="B270" s="274"/>
      <c r="C270" s="275"/>
      <c r="D270" s="241" t="s">
        <v>251</v>
      </c>
      <c r="E270" s="276" t="s">
        <v>1</v>
      </c>
      <c r="F270" s="277" t="s">
        <v>255</v>
      </c>
      <c r="G270" s="275"/>
      <c r="H270" s="278">
        <v>107.15300000000001</v>
      </c>
      <c r="I270" s="279"/>
      <c r="J270" s="275"/>
      <c r="K270" s="275"/>
      <c r="L270" s="280"/>
      <c r="M270" s="281"/>
      <c r="N270" s="282"/>
      <c r="O270" s="282"/>
      <c r="P270" s="282"/>
      <c r="Q270" s="282"/>
      <c r="R270" s="282"/>
      <c r="S270" s="282"/>
      <c r="T270" s="283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84" t="s">
        <v>251</v>
      </c>
      <c r="AU270" s="284" t="s">
        <v>91</v>
      </c>
      <c r="AV270" s="15" t="s">
        <v>149</v>
      </c>
      <c r="AW270" s="15" t="s">
        <v>37</v>
      </c>
      <c r="AX270" s="15" t="s">
        <v>89</v>
      </c>
      <c r="AY270" s="284" t="s">
        <v>150</v>
      </c>
    </row>
    <row r="271" s="2" customFormat="1" ht="37.8" customHeight="1">
      <c r="A271" s="39"/>
      <c r="B271" s="40"/>
      <c r="C271" s="228" t="s">
        <v>591</v>
      </c>
      <c r="D271" s="228" t="s">
        <v>153</v>
      </c>
      <c r="E271" s="229" t="s">
        <v>766</v>
      </c>
      <c r="F271" s="230" t="s">
        <v>767</v>
      </c>
      <c r="G271" s="231" t="s">
        <v>239</v>
      </c>
      <c r="H271" s="232">
        <v>185.37000000000001</v>
      </c>
      <c r="I271" s="233"/>
      <c r="J271" s="234">
        <f>ROUND(I271*H271,2)</f>
        <v>0</v>
      </c>
      <c r="K271" s="230" t="s">
        <v>240</v>
      </c>
      <c r="L271" s="45"/>
      <c r="M271" s="235" t="s">
        <v>1</v>
      </c>
      <c r="N271" s="236" t="s">
        <v>47</v>
      </c>
      <c r="O271" s="92"/>
      <c r="P271" s="237">
        <f>O271*H271</f>
        <v>0</v>
      </c>
      <c r="Q271" s="237">
        <v>0.00024000000000000001</v>
      </c>
      <c r="R271" s="237">
        <f>Q271*H271</f>
        <v>0.044488800000000002</v>
      </c>
      <c r="S271" s="237">
        <v>0</v>
      </c>
      <c r="T271" s="238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9" t="s">
        <v>334</v>
      </c>
      <c r="AT271" s="239" t="s">
        <v>153</v>
      </c>
      <c r="AU271" s="239" t="s">
        <v>91</v>
      </c>
      <c r="AY271" s="18" t="s">
        <v>150</v>
      </c>
      <c r="BE271" s="240">
        <f>IF(N271="základní",J271,0)</f>
        <v>0</v>
      </c>
      <c r="BF271" s="240">
        <f>IF(N271="snížená",J271,0)</f>
        <v>0</v>
      </c>
      <c r="BG271" s="240">
        <f>IF(N271="zákl. přenesená",J271,0)</f>
        <v>0</v>
      </c>
      <c r="BH271" s="240">
        <f>IF(N271="sníž. přenesená",J271,0)</f>
        <v>0</v>
      </c>
      <c r="BI271" s="240">
        <f>IF(N271="nulová",J271,0)</f>
        <v>0</v>
      </c>
      <c r="BJ271" s="18" t="s">
        <v>89</v>
      </c>
      <c r="BK271" s="240">
        <f>ROUND(I271*H271,2)</f>
        <v>0</v>
      </c>
      <c r="BL271" s="18" t="s">
        <v>334</v>
      </c>
      <c r="BM271" s="239" t="s">
        <v>768</v>
      </c>
    </row>
    <row r="272" s="2" customFormat="1">
      <c r="A272" s="39"/>
      <c r="B272" s="40"/>
      <c r="C272" s="41"/>
      <c r="D272" s="241" t="s">
        <v>158</v>
      </c>
      <c r="E272" s="41"/>
      <c r="F272" s="242" t="s">
        <v>769</v>
      </c>
      <c r="G272" s="41"/>
      <c r="H272" s="41"/>
      <c r="I272" s="243"/>
      <c r="J272" s="41"/>
      <c r="K272" s="41"/>
      <c r="L272" s="45"/>
      <c r="M272" s="244"/>
      <c r="N272" s="245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158</v>
      </c>
      <c r="AU272" s="18" t="s">
        <v>91</v>
      </c>
    </row>
    <row r="273" s="2" customFormat="1">
      <c r="A273" s="39"/>
      <c r="B273" s="40"/>
      <c r="C273" s="41"/>
      <c r="D273" s="251" t="s">
        <v>243</v>
      </c>
      <c r="E273" s="41"/>
      <c r="F273" s="252" t="s">
        <v>770</v>
      </c>
      <c r="G273" s="41"/>
      <c r="H273" s="41"/>
      <c r="I273" s="243"/>
      <c r="J273" s="41"/>
      <c r="K273" s="41"/>
      <c r="L273" s="45"/>
      <c r="M273" s="244"/>
      <c r="N273" s="245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243</v>
      </c>
      <c r="AU273" s="18" t="s">
        <v>91</v>
      </c>
    </row>
    <row r="274" s="13" customFormat="1">
      <c r="A274" s="13"/>
      <c r="B274" s="253"/>
      <c r="C274" s="254"/>
      <c r="D274" s="241" t="s">
        <v>251</v>
      </c>
      <c r="E274" s="255" t="s">
        <v>1</v>
      </c>
      <c r="F274" s="256" t="s">
        <v>443</v>
      </c>
      <c r="G274" s="254"/>
      <c r="H274" s="255" t="s">
        <v>1</v>
      </c>
      <c r="I274" s="257"/>
      <c r="J274" s="254"/>
      <c r="K274" s="254"/>
      <c r="L274" s="258"/>
      <c r="M274" s="259"/>
      <c r="N274" s="260"/>
      <c r="O274" s="260"/>
      <c r="P274" s="260"/>
      <c r="Q274" s="260"/>
      <c r="R274" s="260"/>
      <c r="S274" s="260"/>
      <c r="T274" s="26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2" t="s">
        <v>251</v>
      </c>
      <c r="AU274" s="262" t="s">
        <v>91</v>
      </c>
      <c r="AV274" s="13" t="s">
        <v>89</v>
      </c>
      <c r="AW274" s="13" t="s">
        <v>37</v>
      </c>
      <c r="AX274" s="13" t="s">
        <v>82</v>
      </c>
      <c r="AY274" s="262" t="s">
        <v>150</v>
      </c>
    </row>
    <row r="275" s="13" customFormat="1">
      <c r="A275" s="13"/>
      <c r="B275" s="253"/>
      <c r="C275" s="254"/>
      <c r="D275" s="241" t="s">
        <v>251</v>
      </c>
      <c r="E275" s="255" t="s">
        <v>1</v>
      </c>
      <c r="F275" s="256" t="s">
        <v>1242</v>
      </c>
      <c r="G275" s="254"/>
      <c r="H275" s="255" t="s">
        <v>1</v>
      </c>
      <c r="I275" s="257"/>
      <c r="J275" s="254"/>
      <c r="K275" s="254"/>
      <c r="L275" s="258"/>
      <c r="M275" s="259"/>
      <c r="N275" s="260"/>
      <c r="O275" s="260"/>
      <c r="P275" s="260"/>
      <c r="Q275" s="260"/>
      <c r="R275" s="260"/>
      <c r="S275" s="260"/>
      <c r="T275" s="26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2" t="s">
        <v>251</v>
      </c>
      <c r="AU275" s="262" t="s">
        <v>91</v>
      </c>
      <c r="AV275" s="13" t="s">
        <v>89</v>
      </c>
      <c r="AW275" s="13" t="s">
        <v>37</v>
      </c>
      <c r="AX275" s="13" t="s">
        <v>82</v>
      </c>
      <c r="AY275" s="262" t="s">
        <v>150</v>
      </c>
    </row>
    <row r="276" s="14" customFormat="1">
      <c r="A276" s="14"/>
      <c r="B276" s="263"/>
      <c r="C276" s="264"/>
      <c r="D276" s="241" t="s">
        <v>251</v>
      </c>
      <c r="E276" s="265" t="s">
        <v>1</v>
      </c>
      <c r="F276" s="266" t="s">
        <v>1243</v>
      </c>
      <c r="G276" s="264"/>
      <c r="H276" s="267">
        <v>15.539999999999999</v>
      </c>
      <c r="I276" s="268"/>
      <c r="J276" s="264"/>
      <c r="K276" s="264"/>
      <c r="L276" s="269"/>
      <c r="M276" s="270"/>
      <c r="N276" s="271"/>
      <c r="O276" s="271"/>
      <c r="P276" s="271"/>
      <c r="Q276" s="271"/>
      <c r="R276" s="271"/>
      <c r="S276" s="271"/>
      <c r="T276" s="27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3" t="s">
        <v>251</v>
      </c>
      <c r="AU276" s="273" t="s">
        <v>91</v>
      </c>
      <c r="AV276" s="14" t="s">
        <v>91</v>
      </c>
      <c r="AW276" s="14" t="s">
        <v>37</v>
      </c>
      <c r="AX276" s="14" t="s">
        <v>82</v>
      </c>
      <c r="AY276" s="273" t="s">
        <v>150</v>
      </c>
    </row>
    <row r="277" s="14" customFormat="1">
      <c r="A277" s="14"/>
      <c r="B277" s="263"/>
      <c r="C277" s="264"/>
      <c r="D277" s="241" t="s">
        <v>251</v>
      </c>
      <c r="E277" s="265" t="s">
        <v>1</v>
      </c>
      <c r="F277" s="266" t="s">
        <v>1244</v>
      </c>
      <c r="G277" s="264"/>
      <c r="H277" s="267">
        <v>153.18000000000001</v>
      </c>
      <c r="I277" s="268"/>
      <c r="J277" s="264"/>
      <c r="K277" s="264"/>
      <c r="L277" s="269"/>
      <c r="M277" s="270"/>
      <c r="N277" s="271"/>
      <c r="O277" s="271"/>
      <c r="P277" s="271"/>
      <c r="Q277" s="271"/>
      <c r="R277" s="271"/>
      <c r="S277" s="271"/>
      <c r="T277" s="27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3" t="s">
        <v>251</v>
      </c>
      <c r="AU277" s="273" t="s">
        <v>91</v>
      </c>
      <c r="AV277" s="14" t="s">
        <v>91</v>
      </c>
      <c r="AW277" s="14" t="s">
        <v>37</v>
      </c>
      <c r="AX277" s="14" t="s">
        <v>82</v>
      </c>
      <c r="AY277" s="273" t="s">
        <v>150</v>
      </c>
    </row>
    <row r="278" s="14" customFormat="1">
      <c r="A278" s="14"/>
      <c r="B278" s="263"/>
      <c r="C278" s="264"/>
      <c r="D278" s="241" t="s">
        <v>251</v>
      </c>
      <c r="E278" s="265" t="s">
        <v>1</v>
      </c>
      <c r="F278" s="266" t="s">
        <v>1245</v>
      </c>
      <c r="G278" s="264"/>
      <c r="H278" s="267">
        <v>16.649999999999999</v>
      </c>
      <c r="I278" s="268"/>
      <c r="J278" s="264"/>
      <c r="K278" s="264"/>
      <c r="L278" s="269"/>
      <c r="M278" s="270"/>
      <c r="N278" s="271"/>
      <c r="O278" s="271"/>
      <c r="P278" s="271"/>
      <c r="Q278" s="271"/>
      <c r="R278" s="271"/>
      <c r="S278" s="271"/>
      <c r="T278" s="27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3" t="s">
        <v>251</v>
      </c>
      <c r="AU278" s="273" t="s">
        <v>91</v>
      </c>
      <c r="AV278" s="14" t="s">
        <v>91</v>
      </c>
      <c r="AW278" s="14" t="s">
        <v>37</v>
      </c>
      <c r="AX278" s="14" t="s">
        <v>82</v>
      </c>
      <c r="AY278" s="273" t="s">
        <v>150</v>
      </c>
    </row>
    <row r="279" s="15" customFormat="1">
      <c r="A279" s="15"/>
      <c r="B279" s="274"/>
      <c r="C279" s="275"/>
      <c r="D279" s="241" t="s">
        <v>251</v>
      </c>
      <c r="E279" s="276" t="s">
        <v>1</v>
      </c>
      <c r="F279" s="277" t="s">
        <v>255</v>
      </c>
      <c r="G279" s="275"/>
      <c r="H279" s="278">
        <v>185.37000000000001</v>
      </c>
      <c r="I279" s="279"/>
      <c r="J279" s="275"/>
      <c r="K279" s="275"/>
      <c r="L279" s="280"/>
      <c r="M279" s="281"/>
      <c r="N279" s="282"/>
      <c r="O279" s="282"/>
      <c r="P279" s="282"/>
      <c r="Q279" s="282"/>
      <c r="R279" s="282"/>
      <c r="S279" s="282"/>
      <c r="T279" s="283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84" t="s">
        <v>251</v>
      </c>
      <c r="AU279" s="284" t="s">
        <v>91</v>
      </c>
      <c r="AV279" s="15" t="s">
        <v>149</v>
      </c>
      <c r="AW279" s="15" t="s">
        <v>37</v>
      </c>
      <c r="AX279" s="15" t="s">
        <v>89</v>
      </c>
      <c r="AY279" s="284" t="s">
        <v>150</v>
      </c>
    </row>
    <row r="280" s="2" customFormat="1" ht="24.15" customHeight="1">
      <c r="A280" s="39"/>
      <c r="B280" s="40"/>
      <c r="C280" s="289" t="s">
        <v>597</v>
      </c>
      <c r="D280" s="289" t="s">
        <v>468</v>
      </c>
      <c r="E280" s="290" t="s">
        <v>1246</v>
      </c>
      <c r="F280" s="291" t="s">
        <v>1247</v>
      </c>
      <c r="G280" s="292" t="s">
        <v>239</v>
      </c>
      <c r="H280" s="293">
        <v>389.27699999999999</v>
      </c>
      <c r="I280" s="294"/>
      <c r="J280" s="295">
        <f>ROUND(I280*H280,2)</f>
        <v>0</v>
      </c>
      <c r="K280" s="291" t="s">
        <v>240</v>
      </c>
      <c r="L280" s="296"/>
      <c r="M280" s="297" t="s">
        <v>1</v>
      </c>
      <c r="N280" s="298" t="s">
        <v>47</v>
      </c>
      <c r="O280" s="92"/>
      <c r="P280" s="237">
        <f>O280*H280</f>
        <v>0</v>
      </c>
      <c r="Q280" s="237">
        <v>0.0022499999999999998</v>
      </c>
      <c r="R280" s="237">
        <f>Q280*H280</f>
        <v>0.87587324999999994</v>
      </c>
      <c r="S280" s="237">
        <v>0</v>
      </c>
      <c r="T280" s="238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9" t="s">
        <v>605</v>
      </c>
      <c r="AT280" s="239" t="s">
        <v>468</v>
      </c>
      <c r="AU280" s="239" t="s">
        <v>91</v>
      </c>
      <c r="AY280" s="18" t="s">
        <v>150</v>
      </c>
      <c r="BE280" s="240">
        <f>IF(N280="základní",J280,0)</f>
        <v>0</v>
      </c>
      <c r="BF280" s="240">
        <f>IF(N280="snížená",J280,0)</f>
        <v>0</v>
      </c>
      <c r="BG280" s="240">
        <f>IF(N280="zákl. přenesená",J280,0)</f>
        <v>0</v>
      </c>
      <c r="BH280" s="240">
        <f>IF(N280="sníž. přenesená",J280,0)</f>
        <v>0</v>
      </c>
      <c r="BI280" s="240">
        <f>IF(N280="nulová",J280,0)</f>
        <v>0</v>
      </c>
      <c r="BJ280" s="18" t="s">
        <v>89</v>
      </c>
      <c r="BK280" s="240">
        <f>ROUND(I280*H280,2)</f>
        <v>0</v>
      </c>
      <c r="BL280" s="18" t="s">
        <v>334</v>
      </c>
      <c r="BM280" s="239" t="s">
        <v>1248</v>
      </c>
    </row>
    <row r="281" s="2" customFormat="1">
      <c r="A281" s="39"/>
      <c r="B281" s="40"/>
      <c r="C281" s="41"/>
      <c r="D281" s="241" t="s">
        <v>158</v>
      </c>
      <c r="E281" s="41"/>
      <c r="F281" s="242" t="s">
        <v>1247</v>
      </c>
      <c r="G281" s="41"/>
      <c r="H281" s="41"/>
      <c r="I281" s="243"/>
      <c r="J281" s="41"/>
      <c r="K281" s="41"/>
      <c r="L281" s="45"/>
      <c r="M281" s="244"/>
      <c r="N281" s="245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158</v>
      </c>
      <c r="AU281" s="18" t="s">
        <v>91</v>
      </c>
    </row>
    <row r="282" s="14" customFormat="1">
      <c r="A282" s="14"/>
      <c r="B282" s="263"/>
      <c r="C282" s="264"/>
      <c r="D282" s="241" t="s">
        <v>251</v>
      </c>
      <c r="E282" s="265" t="s">
        <v>1</v>
      </c>
      <c r="F282" s="266" t="s">
        <v>1249</v>
      </c>
      <c r="G282" s="264"/>
      <c r="H282" s="267">
        <v>389.27699999999999</v>
      </c>
      <c r="I282" s="268"/>
      <c r="J282" s="264"/>
      <c r="K282" s="264"/>
      <c r="L282" s="269"/>
      <c r="M282" s="270"/>
      <c r="N282" s="271"/>
      <c r="O282" s="271"/>
      <c r="P282" s="271"/>
      <c r="Q282" s="271"/>
      <c r="R282" s="271"/>
      <c r="S282" s="271"/>
      <c r="T282" s="27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3" t="s">
        <v>251</v>
      </c>
      <c r="AU282" s="273" t="s">
        <v>91</v>
      </c>
      <c r="AV282" s="14" t="s">
        <v>91</v>
      </c>
      <c r="AW282" s="14" t="s">
        <v>37</v>
      </c>
      <c r="AX282" s="14" t="s">
        <v>82</v>
      </c>
      <c r="AY282" s="273" t="s">
        <v>150</v>
      </c>
    </row>
    <row r="283" s="15" customFormat="1">
      <c r="A283" s="15"/>
      <c r="B283" s="274"/>
      <c r="C283" s="275"/>
      <c r="D283" s="241" t="s">
        <v>251</v>
      </c>
      <c r="E283" s="276" t="s">
        <v>1</v>
      </c>
      <c r="F283" s="277" t="s">
        <v>255</v>
      </c>
      <c r="G283" s="275"/>
      <c r="H283" s="278">
        <v>389.27699999999999</v>
      </c>
      <c r="I283" s="279"/>
      <c r="J283" s="275"/>
      <c r="K283" s="275"/>
      <c r="L283" s="280"/>
      <c r="M283" s="281"/>
      <c r="N283" s="282"/>
      <c r="O283" s="282"/>
      <c r="P283" s="282"/>
      <c r="Q283" s="282"/>
      <c r="R283" s="282"/>
      <c r="S283" s="282"/>
      <c r="T283" s="283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84" t="s">
        <v>251</v>
      </c>
      <c r="AU283" s="284" t="s">
        <v>91</v>
      </c>
      <c r="AV283" s="15" t="s">
        <v>149</v>
      </c>
      <c r="AW283" s="15" t="s">
        <v>37</v>
      </c>
      <c r="AX283" s="15" t="s">
        <v>89</v>
      </c>
      <c r="AY283" s="284" t="s">
        <v>150</v>
      </c>
    </row>
    <row r="284" s="2" customFormat="1" ht="33" customHeight="1">
      <c r="A284" s="39"/>
      <c r="B284" s="40"/>
      <c r="C284" s="228" t="s">
        <v>600</v>
      </c>
      <c r="D284" s="228" t="s">
        <v>153</v>
      </c>
      <c r="E284" s="229" t="s">
        <v>777</v>
      </c>
      <c r="F284" s="230" t="s">
        <v>778</v>
      </c>
      <c r="G284" s="231" t="s">
        <v>239</v>
      </c>
      <c r="H284" s="232">
        <v>185.37000000000001</v>
      </c>
      <c r="I284" s="233"/>
      <c r="J284" s="234">
        <f>ROUND(I284*H284,2)</f>
        <v>0</v>
      </c>
      <c r="K284" s="230" t="s">
        <v>240</v>
      </c>
      <c r="L284" s="45"/>
      <c r="M284" s="235" t="s">
        <v>1</v>
      </c>
      <c r="N284" s="236" t="s">
        <v>47</v>
      </c>
      <c r="O284" s="92"/>
      <c r="P284" s="237">
        <f>O284*H284</f>
        <v>0</v>
      </c>
      <c r="Q284" s="237">
        <v>0.00012</v>
      </c>
      <c r="R284" s="237">
        <f>Q284*H284</f>
        <v>0.022244400000000001</v>
      </c>
      <c r="S284" s="237">
        <v>0</v>
      </c>
      <c r="T284" s="238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9" t="s">
        <v>334</v>
      </c>
      <c r="AT284" s="239" t="s">
        <v>153</v>
      </c>
      <c r="AU284" s="239" t="s">
        <v>91</v>
      </c>
      <c r="AY284" s="18" t="s">
        <v>150</v>
      </c>
      <c r="BE284" s="240">
        <f>IF(N284="základní",J284,0)</f>
        <v>0</v>
      </c>
      <c r="BF284" s="240">
        <f>IF(N284="snížená",J284,0)</f>
        <v>0</v>
      </c>
      <c r="BG284" s="240">
        <f>IF(N284="zákl. přenesená",J284,0)</f>
        <v>0</v>
      </c>
      <c r="BH284" s="240">
        <f>IF(N284="sníž. přenesená",J284,0)</f>
        <v>0</v>
      </c>
      <c r="BI284" s="240">
        <f>IF(N284="nulová",J284,0)</f>
        <v>0</v>
      </c>
      <c r="BJ284" s="18" t="s">
        <v>89</v>
      </c>
      <c r="BK284" s="240">
        <f>ROUND(I284*H284,2)</f>
        <v>0</v>
      </c>
      <c r="BL284" s="18" t="s">
        <v>334</v>
      </c>
      <c r="BM284" s="239" t="s">
        <v>779</v>
      </c>
    </row>
    <row r="285" s="2" customFormat="1">
      <c r="A285" s="39"/>
      <c r="B285" s="40"/>
      <c r="C285" s="41"/>
      <c r="D285" s="241" t="s">
        <v>158</v>
      </c>
      <c r="E285" s="41"/>
      <c r="F285" s="242" t="s">
        <v>780</v>
      </c>
      <c r="G285" s="41"/>
      <c r="H285" s="41"/>
      <c r="I285" s="243"/>
      <c r="J285" s="41"/>
      <c r="K285" s="41"/>
      <c r="L285" s="45"/>
      <c r="M285" s="244"/>
      <c r="N285" s="245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158</v>
      </c>
      <c r="AU285" s="18" t="s">
        <v>91</v>
      </c>
    </row>
    <row r="286" s="2" customFormat="1">
      <c r="A286" s="39"/>
      <c r="B286" s="40"/>
      <c r="C286" s="41"/>
      <c r="D286" s="251" t="s">
        <v>243</v>
      </c>
      <c r="E286" s="41"/>
      <c r="F286" s="252" t="s">
        <v>781</v>
      </c>
      <c r="G286" s="41"/>
      <c r="H286" s="41"/>
      <c r="I286" s="243"/>
      <c r="J286" s="41"/>
      <c r="K286" s="41"/>
      <c r="L286" s="45"/>
      <c r="M286" s="244"/>
      <c r="N286" s="245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243</v>
      </c>
      <c r="AU286" s="18" t="s">
        <v>91</v>
      </c>
    </row>
    <row r="287" s="2" customFormat="1" ht="16.5" customHeight="1">
      <c r="A287" s="39"/>
      <c r="B287" s="40"/>
      <c r="C287" s="289" t="s">
        <v>605</v>
      </c>
      <c r="D287" s="289" t="s">
        <v>468</v>
      </c>
      <c r="E287" s="290" t="s">
        <v>783</v>
      </c>
      <c r="F287" s="291" t="s">
        <v>784</v>
      </c>
      <c r="G287" s="292" t="s">
        <v>266</v>
      </c>
      <c r="H287" s="293">
        <v>15.571999999999999</v>
      </c>
      <c r="I287" s="294"/>
      <c r="J287" s="295">
        <f>ROUND(I287*H287,2)</f>
        <v>0</v>
      </c>
      <c r="K287" s="291" t="s">
        <v>240</v>
      </c>
      <c r="L287" s="296"/>
      <c r="M287" s="297" t="s">
        <v>1</v>
      </c>
      <c r="N287" s="298" t="s">
        <v>47</v>
      </c>
      <c r="O287" s="92"/>
      <c r="P287" s="237">
        <f>O287*H287</f>
        <v>0</v>
      </c>
      <c r="Q287" s="237">
        <v>0.02</v>
      </c>
      <c r="R287" s="237">
        <f>Q287*H287</f>
        <v>0.31143999999999999</v>
      </c>
      <c r="S287" s="237">
        <v>0</v>
      </c>
      <c r="T287" s="238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9" t="s">
        <v>605</v>
      </c>
      <c r="AT287" s="239" t="s">
        <v>468</v>
      </c>
      <c r="AU287" s="239" t="s">
        <v>91</v>
      </c>
      <c r="AY287" s="18" t="s">
        <v>150</v>
      </c>
      <c r="BE287" s="240">
        <f>IF(N287="základní",J287,0)</f>
        <v>0</v>
      </c>
      <c r="BF287" s="240">
        <f>IF(N287="snížená",J287,0)</f>
        <v>0</v>
      </c>
      <c r="BG287" s="240">
        <f>IF(N287="zákl. přenesená",J287,0)</f>
        <v>0</v>
      </c>
      <c r="BH287" s="240">
        <f>IF(N287="sníž. přenesená",J287,0)</f>
        <v>0</v>
      </c>
      <c r="BI287" s="240">
        <f>IF(N287="nulová",J287,0)</f>
        <v>0</v>
      </c>
      <c r="BJ287" s="18" t="s">
        <v>89</v>
      </c>
      <c r="BK287" s="240">
        <f>ROUND(I287*H287,2)</f>
        <v>0</v>
      </c>
      <c r="BL287" s="18" t="s">
        <v>334</v>
      </c>
      <c r="BM287" s="239" t="s">
        <v>785</v>
      </c>
    </row>
    <row r="288" s="2" customFormat="1">
      <c r="A288" s="39"/>
      <c r="B288" s="40"/>
      <c r="C288" s="41"/>
      <c r="D288" s="241" t="s">
        <v>158</v>
      </c>
      <c r="E288" s="41"/>
      <c r="F288" s="242" t="s">
        <v>784</v>
      </c>
      <c r="G288" s="41"/>
      <c r="H288" s="41"/>
      <c r="I288" s="243"/>
      <c r="J288" s="41"/>
      <c r="K288" s="41"/>
      <c r="L288" s="45"/>
      <c r="M288" s="244"/>
      <c r="N288" s="245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158</v>
      </c>
      <c r="AU288" s="18" t="s">
        <v>91</v>
      </c>
    </row>
    <row r="289" s="14" customFormat="1">
      <c r="A289" s="14"/>
      <c r="B289" s="263"/>
      <c r="C289" s="264"/>
      <c r="D289" s="241" t="s">
        <v>251</v>
      </c>
      <c r="E289" s="265" t="s">
        <v>1</v>
      </c>
      <c r="F289" s="266" t="s">
        <v>1250</v>
      </c>
      <c r="G289" s="264"/>
      <c r="H289" s="267">
        <v>14.83</v>
      </c>
      <c r="I289" s="268"/>
      <c r="J289" s="264"/>
      <c r="K289" s="264"/>
      <c r="L289" s="269"/>
      <c r="M289" s="270"/>
      <c r="N289" s="271"/>
      <c r="O289" s="271"/>
      <c r="P289" s="271"/>
      <c r="Q289" s="271"/>
      <c r="R289" s="271"/>
      <c r="S289" s="271"/>
      <c r="T289" s="27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3" t="s">
        <v>251</v>
      </c>
      <c r="AU289" s="273" t="s">
        <v>91</v>
      </c>
      <c r="AV289" s="14" t="s">
        <v>91</v>
      </c>
      <c r="AW289" s="14" t="s">
        <v>37</v>
      </c>
      <c r="AX289" s="14" t="s">
        <v>82</v>
      </c>
      <c r="AY289" s="273" t="s">
        <v>150</v>
      </c>
    </row>
    <row r="290" s="14" customFormat="1">
      <c r="A290" s="14"/>
      <c r="B290" s="263"/>
      <c r="C290" s="264"/>
      <c r="D290" s="241" t="s">
        <v>251</v>
      </c>
      <c r="E290" s="265" t="s">
        <v>1</v>
      </c>
      <c r="F290" s="266" t="s">
        <v>1251</v>
      </c>
      <c r="G290" s="264"/>
      <c r="H290" s="267">
        <v>0.74199999999999999</v>
      </c>
      <c r="I290" s="268"/>
      <c r="J290" s="264"/>
      <c r="K290" s="264"/>
      <c r="L290" s="269"/>
      <c r="M290" s="270"/>
      <c r="N290" s="271"/>
      <c r="O290" s="271"/>
      <c r="P290" s="271"/>
      <c r="Q290" s="271"/>
      <c r="R290" s="271"/>
      <c r="S290" s="271"/>
      <c r="T290" s="27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3" t="s">
        <v>251</v>
      </c>
      <c r="AU290" s="273" t="s">
        <v>91</v>
      </c>
      <c r="AV290" s="14" t="s">
        <v>91</v>
      </c>
      <c r="AW290" s="14" t="s">
        <v>37</v>
      </c>
      <c r="AX290" s="14" t="s">
        <v>82</v>
      </c>
      <c r="AY290" s="273" t="s">
        <v>150</v>
      </c>
    </row>
    <row r="291" s="15" customFormat="1">
      <c r="A291" s="15"/>
      <c r="B291" s="274"/>
      <c r="C291" s="275"/>
      <c r="D291" s="241" t="s">
        <v>251</v>
      </c>
      <c r="E291" s="276" t="s">
        <v>1</v>
      </c>
      <c r="F291" s="277" t="s">
        <v>255</v>
      </c>
      <c r="G291" s="275"/>
      <c r="H291" s="278">
        <v>15.571999999999999</v>
      </c>
      <c r="I291" s="279"/>
      <c r="J291" s="275"/>
      <c r="K291" s="275"/>
      <c r="L291" s="280"/>
      <c r="M291" s="281"/>
      <c r="N291" s="282"/>
      <c r="O291" s="282"/>
      <c r="P291" s="282"/>
      <c r="Q291" s="282"/>
      <c r="R291" s="282"/>
      <c r="S291" s="282"/>
      <c r="T291" s="283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84" t="s">
        <v>251</v>
      </c>
      <c r="AU291" s="284" t="s">
        <v>91</v>
      </c>
      <c r="AV291" s="15" t="s">
        <v>149</v>
      </c>
      <c r="AW291" s="15" t="s">
        <v>37</v>
      </c>
      <c r="AX291" s="15" t="s">
        <v>89</v>
      </c>
      <c r="AY291" s="284" t="s">
        <v>150</v>
      </c>
    </row>
    <row r="292" s="2" customFormat="1" ht="37.8" customHeight="1">
      <c r="A292" s="39"/>
      <c r="B292" s="40"/>
      <c r="C292" s="228" t="s">
        <v>613</v>
      </c>
      <c r="D292" s="228" t="s">
        <v>153</v>
      </c>
      <c r="E292" s="229" t="s">
        <v>766</v>
      </c>
      <c r="F292" s="230" t="s">
        <v>767</v>
      </c>
      <c r="G292" s="231" t="s">
        <v>239</v>
      </c>
      <c r="H292" s="232">
        <v>200.40000000000001</v>
      </c>
      <c r="I292" s="233"/>
      <c r="J292" s="234">
        <f>ROUND(I292*H292,2)</f>
        <v>0</v>
      </c>
      <c r="K292" s="230" t="s">
        <v>240</v>
      </c>
      <c r="L292" s="45"/>
      <c r="M292" s="235" t="s">
        <v>1</v>
      </c>
      <c r="N292" s="236" t="s">
        <v>47</v>
      </c>
      <c r="O292" s="92"/>
      <c r="P292" s="237">
        <f>O292*H292</f>
        <v>0</v>
      </c>
      <c r="Q292" s="237">
        <v>0.00024000000000000001</v>
      </c>
      <c r="R292" s="237">
        <f>Q292*H292</f>
        <v>0.048096</v>
      </c>
      <c r="S292" s="237">
        <v>0</v>
      </c>
      <c r="T292" s="238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9" t="s">
        <v>334</v>
      </c>
      <c r="AT292" s="239" t="s">
        <v>153</v>
      </c>
      <c r="AU292" s="239" t="s">
        <v>91</v>
      </c>
      <c r="AY292" s="18" t="s">
        <v>150</v>
      </c>
      <c r="BE292" s="240">
        <f>IF(N292="základní",J292,0)</f>
        <v>0</v>
      </c>
      <c r="BF292" s="240">
        <f>IF(N292="snížená",J292,0)</f>
        <v>0</v>
      </c>
      <c r="BG292" s="240">
        <f>IF(N292="zákl. přenesená",J292,0)</f>
        <v>0</v>
      </c>
      <c r="BH292" s="240">
        <f>IF(N292="sníž. přenesená",J292,0)</f>
        <v>0</v>
      </c>
      <c r="BI292" s="240">
        <f>IF(N292="nulová",J292,0)</f>
        <v>0</v>
      </c>
      <c r="BJ292" s="18" t="s">
        <v>89</v>
      </c>
      <c r="BK292" s="240">
        <f>ROUND(I292*H292,2)</f>
        <v>0</v>
      </c>
      <c r="BL292" s="18" t="s">
        <v>334</v>
      </c>
      <c r="BM292" s="239" t="s">
        <v>1252</v>
      </c>
    </row>
    <row r="293" s="2" customFormat="1">
      <c r="A293" s="39"/>
      <c r="B293" s="40"/>
      <c r="C293" s="41"/>
      <c r="D293" s="241" t="s">
        <v>158</v>
      </c>
      <c r="E293" s="41"/>
      <c r="F293" s="242" t="s">
        <v>769</v>
      </c>
      <c r="G293" s="41"/>
      <c r="H293" s="41"/>
      <c r="I293" s="243"/>
      <c r="J293" s="41"/>
      <c r="K293" s="41"/>
      <c r="L293" s="45"/>
      <c r="M293" s="244"/>
      <c r="N293" s="245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158</v>
      </c>
      <c r="AU293" s="18" t="s">
        <v>91</v>
      </c>
    </row>
    <row r="294" s="2" customFormat="1">
      <c r="A294" s="39"/>
      <c r="B294" s="40"/>
      <c r="C294" s="41"/>
      <c r="D294" s="251" t="s">
        <v>243</v>
      </c>
      <c r="E294" s="41"/>
      <c r="F294" s="252" t="s">
        <v>770</v>
      </c>
      <c r="G294" s="41"/>
      <c r="H294" s="41"/>
      <c r="I294" s="243"/>
      <c r="J294" s="41"/>
      <c r="K294" s="41"/>
      <c r="L294" s="45"/>
      <c r="M294" s="244"/>
      <c r="N294" s="245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243</v>
      </c>
      <c r="AU294" s="18" t="s">
        <v>91</v>
      </c>
    </row>
    <row r="295" s="13" customFormat="1">
      <c r="A295" s="13"/>
      <c r="B295" s="253"/>
      <c r="C295" s="254"/>
      <c r="D295" s="241" t="s">
        <v>251</v>
      </c>
      <c r="E295" s="255" t="s">
        <v>1</v>
      </c>
      <c r="F295" s="256" t="s">
        <v>443</v>
      </c>
      <c r="G295" s="254"/>
      <c r="H295" s="255" t="s">
        <v>1</v>
      </c>
      <c r="I295" s="257"/>
      <c r="J295" s="254"/>
      <c r="K295" s="254"/>
      <c r="L295" s="258"/>
      <c r="M295" s="259"/>
      <c r="N295" s="260"/>
      <c r="O295" s="260"/>
      <c r="P295" s="260"/>
      <c r="Q295" s="260"/>
      <c r="R295" s="260"/>
      <c r="S295" s="260"/>
      <c r="T295" s="26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2" t="s">
        <v>251</v>
      </c>
      <c r="AU295" s="262" t="s">
        <v>91</v>
      </c>
      <c r="AV295" s="13" t="s">
        <v>89</v>
      </c>
      <c r="AW295" s="13" t="s">
        <v>37</v>
      </c>
      <c r="AX295" s="13" t="s">
        <v>82</v>
      </c>
      <c r="AY295" s="262" t="s">
        <v>150</v>
      </c>
    </row>
    <row r="296" s="13" customFormat="1">
      <c r="A296" s="13"/>
      <c r="B296" s="253"/>
      <c r="C296" s="254"/>
      <c r="D296" s="241" t="s">
        <v>251</v>
      </c>
      <c r="E296" s="255" t="s">
        <v>1</v>
      </c>
      <c r="F296" s="256" t="s">
        <v>1210</v>
      </c>
      <c r="G296" s="254"/>
      <c r="H296" s="255" t="s">
        <v>1</v>
      </c>
      <c r="I296" s="257"/>
      <c r="J296" s="254"/>
      <c r="K296" s="254"/>
      <c r="L296" s="258"/>
      <c r="M296" s="259"/>
      <c r="N296" s="260"/>
      <c r="O296" s="260"/>
      <c r="P296" s="260"/>
      <c r="Q296" s="260"/>
      <c r="R296" s="260"/>
      <c r="S296" s="260"/>
      <c r="T296" s="26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2" t="s">
        <v>251</v>
      </c>
      <c r="AU296" s="262" t="s">
        <v>91</v>
      </c>
      <c r="AV296" s="13" t="s">
        <v>89</v>
      </c>
      <c r="AW296" s="13" t="s">
        <v>37</v>
      </c>
      <c r="AX296" s="13" t="s">
        <v>82</v>
      </c>
      <c r="AY296" s="262" t="s">
        <v>150</v>
      </c>
    </row>
    <row r="297" s="14" customFormat="1">
      <c r="A297" s="14"/>
      <c r="B297" s="263"/>
      <c r="C297" s="264"/>
      <c r="D297" s="241" t="s">
        <v>251</v>
      </c>
      <c r="E297" s="265" t="s">
        <v>1</v>
      </c>
      <c r="F297" s="266" t="s">
        <v>1211</v>
      </c>
      <c r="G297" s="264"/>
      <c r="H297" s="267">
        <v>16.800000000000001</v>
      </c>
      <c r="I297" s="268"/>
      <c r="J297" s="264"/>
      <c r="K297" s="264"/>
      <c r="L297" s="269"/>
      <c r="M297" s="270"/>
      <c r="N297" s="271"/>
      <c r="O297" s="271"/>
      <c r="P297" s="271"/>
      <c r="Q297" s="271"/>
      <c r="R297" s="271"/>
      <c r="S297" s="271"/>
      <c r="T297" s="27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73" t="s">
        <v>251</v>
      </c>
      <c r="AU297" s="273" t="s">
        <v>91</v>
      </c>
      <c r="AV297" s="14" t="s">
        <v>91</v>
      </c>
      <c r="AW297" s="14" t="s">
        <v>37</v>
      </c>
      <c r="AX297" s="14" t="s">
        <v>82</v>
      </c>
      <c r="AY297" s="273" t="s">
        <v>150</v>
      </c>
    </row>
    <row r="298" s="14" customFormat="1">
      <c r="A298" s="14"/>
      <c r="B298" s="263"/>
      <c r="C298" s="264"/>
      <c r="D298" s="241" t="s">
        <v>251</v>
      </c>
      <c r="E298" s="265" t="s">
        <v>1</v>
      </c>
      <c r="F298" s="266" t="s">
        <v>1212</v>
      </c>
      <c r="G298" s="264"/>
      <c r="H298" s="267">
        <v>165.59999999999999</v>
      </c>
      <c r="I298" s="268"/>
      <c r="J298" s="264"/>
      <c r="K298" s="264"/>
      <c r="L298" s="269"/>
      <c r="M298" s="270"/>
      <c r="N298" s="271"/>
      <c r="O298" s="271"/>
      <c r="P298" s="271"/>
      <c r="Q298" s="271"/>
      <c r="R298" s="271"/>
      <c r="S298" s="271"/>
      <c r="T298" s="27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73" t="s">
        <v>251</v>
      </c>
      <c r="AU298" s="273" t="s">
        <v>91</v>
      </c>
      <c r="AV298" s="14" t="s">
        <v>91</v>
      </c>
      <c r="AW298" s="14" t="s">
        <v>37</v>
      </c>
      <c r="AX298" s="14" t="s">
        <v>82</v>
      </c>
      <c r="AY298" s="273" t="s">
        <v>150</v>
      </c>
    </row>
    <row r="299" s="14" customFormat="1">
      <c r="A299" s="14"/>
      <c r="B299" s="263"/>
      <c r="C299" s="264"/>
      <c r="D299" s="241" t="s">
        <v>251</v>
      </c>
      <c r="E299" s="265" t="s">
        <v>1</v>
      </c>
      <c r="F299" s="266" t="s">
        <v>1213</v>
      </c>
      <c r="G299" s="264"/>
      <c r="H299" s="267">
        <v>18</v>
      </c>
      <c r="I299" s="268"/>
      <c r="J299" s="264"/>
      <c r="K299" s="264"/>
      <c r="L299" s="269"/>
      <c r="M299" s="270"/>
      <c r="N299" s="271"/>
      <c r="O299" s="271"/>
      <c r="P299" s="271"/>
      <c r="Q299" s="271"/>
      <c r="R299" s="271"/>
      <c r="S299" s="271"/>
      <c r="T299" s="27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3" t="s">
        <v>251</v>
      </c>
      <c r="AU299" s="273" t="s">
        <v>91</v>
      </c>
      <c r="AV299" s="14" t="s">
        <v>91</v>
      </c>
      <c r="AW299" s="14" t="s">
        <v>37</v>
      </c>
      <c r="AX299" s="14" t="s">
        <v>82</v>
      </c>
      <c r="AY299" s="273" t="s">
        <v>150</v>
      </c>
    </row>
    <row r="300" s="15" customFormat="1">
      <c r="A300" s="15"/>
      <c r="B300" s="274"/>
      <c r="C300" s="275"/>
      <c r="D300" s="241" t="s">
        <v>251</v>
      </c>
      <c r="E300" s="276" t="s">
        <v>1</v>
      </c>
      <c r="F300" s="277" t="s">
        <v>255</v>
      </c>
      <c r="G300" s="275"/>
      <c r="H300" s="278">
        <v>200.40000000000001</v>
      </c>
      <c r="I300" s="279"/>
      <c r="J300" s="275"/>
      <c r="K300" s="275"/>
      <c r="L300" s="280"/>
      <c r="M300" s="281"/>
      <c r="N300" s="282"/>
      <c r="O300" s="282"/>
      <c r="P300" s="282"/>
      <c r="Q300" s="282"/>
      <c r="R300" s="282"/>
      <c r="S300" s="282"/>
      <c r="T300" s="283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84" t="s">
        <v>251</v>
      </c>
      <c r="AU300" s="284" t="s">
        <v>91</v>
      </c>
      <c r="AV300" s="15" t="s">
        <v>149</v>
      </c>
      <c r="AW300" s="15" t="s">
        <v>37</v>
      </c>
      <c r="AX300" s="15" t="s">
        <v>89</v>
      </c>
      <c r="AY300" s="284" t="s">
        <v>150</v>
      </c>
    </row>
    <row r="301" s="2" customFormat="1" ht="24.15" customHeight="1">
      <c r="A301" s="39"/>
      <c r="B301" s="40"/>
      <c r="C301" s="289" t="s">
        <v>621</v>
      </c>
      <c r="D301" s="289" t="s">
        <v>468</v>
      </c>
      <c r="E301" s="290" t="s">
        <v>1253</v>
      </c>
      <c r="F301" s="291" t="s">
        <v>1254</v>
      </c>
      <c r="G301" s="292" t="s">
        <v>239</v>
      </c>
      <c r="H301" s="293">
        <v>210.41999999999999</v>
      </c>
      <c r="I301" s="294"/>
      <c r="J301" s="295">
        <f>ROUND(I301*H301,2)</f>
        <v>0</v>
      </c>
      <c r="K301" s="291" t="s">
        <v>240</v>
      </c>
      <c r="L301" s="296"/>
      <c r="M301" s="297" t="s">
        <v>1</v>
      </c>
      <c r="N301" s="298" t="s">
        <v>47</v>
      </c>
      <c r="O301" s="92"/>
      <c r="P301" s="237">
        <f>O301*H301</f>
        <v>0</v>
      </c>
      <c r="Q301" s="237">
        <v>0.0050000000000000001</v>
      </c>
      <c r="R301" s="237">
        <f>Q301*H301</f>
        <v>1.0521</v>
      </c>
      <c r="S301" s="237">
        <v>0</v>
      </c>
      <c r="T301" s="238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9" t="s">
        <v>605</v>
      </c>
      <c r="AT301" s="239" t="s">
        <v>468</v>
      </c>
      <c r="AU301" s="239" t="s">
        <v>91</v>
      </c>
      <c r="AY301" s="18" t="s">
        <v>150</v>
      </c>
      <c r="BE301" s="240">
        <f>IF(N301="základní",J301,0)</f>
        <v>0</v>
      </c>
      <c r="BF301" s="240">
        <f>IF(N301="snížená",J301,0)</f>
        <v>0</v>
      </c>
      <c r="BG301" s="240">
        <f>IF(N301="zákl. přenesená",J301,0)</f>
        <v>0</v>
      </c>
      <c r="BH301" s="240">
        <f>IF(N301="sníž. přenesená",J301,0)</f>
        <v>0</v>
      </c>
      <c r="BI301" s="240">
        <f>IF(N301="nulová",J301,0)</f>
        <v>0</v>
      </c>
      <c r="BJ301" s="18" t="s">
        <v>89</v>
      </c>
      <c r="BK301" s="240">
        <f>ROUND(I301*H301,2)</f>
        <v>0</v>
      </c>
      <c r="BL301" s="18" t="s">
        <v>334</v>
      </c>
      <c r="BM301" s="239" t="s">
        <v>1255</v>
      </c>
    </row>
    <row r="302" s="2" customFormat="1">
      <c r="A302" s="39"/>
      <c r="B302" s="40"/>
      <c r="C302" s="41"/>
      <c r="D302" s="241" t="s">
        <v>158</v>
      </c>
      <c r="E302" s="41"/>
      <c r="F302" s="242" t="s">
        <v>1254</v>
      </c>
      <c r="G302" s="41"/>
      <c r="H302" s="41"/>
      <c r="I302" s="243"/>
      <c r="J302" s="41"/>
      <c r="K302" s="41"/>
      <c r="L302" s="45"/>
      <c r="M302" s="244"/>
      <c r="N302" s="245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158</v>
      </c>
      <c r="AU302" s="18" t="s">
        <v>91</v>
      </c>
    </row>
    <row r="303" s="14" customFormat="1">
      <c r="A303" s="14"/>
      <c r="B303" s="263"/>
      <c r="C303" s="264"/>
      <c r="D303" s="241" t="s">
        <v>251</v>
      </c>
      <c r="E303" s="265" t="s">
        <v>1</v>
      </c>
      <c r="F303" s="266" t="s">
        <v>1256</v>
      </c>
      <c r="G303" s="264"/>
      <c r="H303" s="267">
        <v>210.41999999999999</v>
      </c>
      <c r="I303" s="268"/>
      <c r="J303" s="264"/>
      <c r="K303" s="264"/>
      <c r="L303" s="269"/>
      <c r="M303" s="270"/>
      <c r="N303" s="271"/>
      <c r="O303" s="271"/>
      <c r="P303" s="271"/>
      <c r="Q303" s="271"/>
      <c r="R303" s="271"/>
      <c r="S303" s="271"/>
      <c r="T303" s="27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3" t="s">
        <v>251</v>
      </c>
      <c r="AU303" s="273" t="s">
        <v>91</v>
      </c>
      <c r="AV303" s="14" t="s">
        <v>91</v>
      </c>
      <c r="AW303" s="14" t="s">
        <v>37</v>
      </c>
      <c r="AX303" s="14" t="s">
        <v>82</v>
      </c>
      <c r="AY303" s="273" t="s">
        <v>150</v>
      </c>
    </row>
    <row r="304" s="15" customFormat="1">
      <c r="A304" s="15"/>
      <c r="B304" s="274"/>
      <c r="C304" s="275"/>
      <c r="D304" s="241" t="s">
        <v>251</v>
      </c>
      <c r="E304" s="276" t="s">
        <v>1</v>
      </c>
      <c r="F304" s="277" t="s">
        <v>255</v>
      </c>
      <c r="G304" s="275"/>
      <c r="H304" s="278">
        <v>210.41999999999999</v>
      </c>
      <c r="I304" s="279"/>
      <c r="J304" s="275"/>
      <c r="K304" s="275"/>
      <c r="L304" s="280"/>
      <c r="M304" s="281"/>
      <c r="N304" s="282"/>
      <c r="O304" s="282"/>
      <c r="P304" s="282"/>
      <c r="Q304" s="282"/>
      <c r="R304" s="282"/>
      <c r="S304" s="282"/>
      <c r="T304" s="283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84" t="s">
        <v>251</v>
      </c>
      <c r="AU304" s="284" t="s">
        <v>91</v>
      </c>
      <c r="AV304" s="15" t="s">
        <v>149</v>
      </c>
      <c r="AW304" s="15" t="s">
        <v>37</v>
      </c>
      <c r="AX304" s="15" t="s">
        <v>89</v>
      </c>
      <c r="AY304" s="284" t="s">
        <v>150</v>
      </c>
    </row>
    <row r="305" s="2" customFormat="1" ht="55.5" customHeight="1">
      <c r="A305" s="39"/>
      <c r="B305" s="40"/>
      <c r="C305" s="289" t="s">
        <v>627</v>
      </c>
      <c r="D305" s="289" t="s">
        <v>468</v>
      </c>
      <c r="E305" s="290" t="s">
        <v>1257</v>
      </c>
      <c r="F305" s="291" t="s">
        <v>1258</v>
      </c>
      <c r="G305" s="292" t="s">
        <v>239</v>
      </c>
      <c r="H305" s="293">
        <v>210.41999999999999</v>
      </c>
      <c r="I305" s="294"/>
      <c r="J305" s="295">
        <f>ROUND(I305*H305,2)</f>
        <v>0</v>
      </c>
      <c r="K305" s="291" t="s">
        <v>1</v>
      </c>
      <c r="L305" s="296"/>
      <c r="M305" s="297" t="s">
        <v>1</v>
      </c>
      <c r="N305" s="298" t="s">
        <v>47</v>
      </c>
      <c r="O305" s="92"/>
      <c r="P305" s="237">
        <f>O305*H305</f>
        <v>0</v>
      </c>
      <c r="Q305" s="237">
        <v>0.0050000000000000001</v>
      </c>
      <c r="R305" s="237">
        <f>Q305*H305</f>
        <v>1.0521</v>
      </c>
      <c r="S305" s="237">
        <v>0</v>
      </c>
      <c r="T305" s="238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9" t="s">
        <v>605</v>
      </c>
      <c r="AT305" s="239" t="s">
        <v>468</v>
      </c>
      <c r="AU305" s="239" t="s">
        <v>91</v>
      </c>
      <c r="AY305" s="18" t="s">
        <v>150</v>
      </c>
      <c r="BE305" s="240">
        <f>IF(N305="základní",J305,0)</f>
        <v>0</v>
      </c>
      <c r="BF305" s="240">
        <f>IF(N305="snížená",J305,0)</f>
        <v>0</v>
      </c>
      <c r="BG305" s="240">
        <f>IF(N305="zákl. přenesená",J305,0)</f>
        <v>0</v>
      </c>
      <c r="BH305" s="240">
        <f>IF(N305="sníž. přenesená",J305,0)</f>
        <v>0</v>
      </c>
      <c r="BI305" s="240">
        <f>IF(N305="nulová",J305,0)</f>
        <v>0</v>
      </c>
      <c r="BJ305" s="18" t="s">
        <v>89</v>
      </c>
      <c r="BK305" s="240">
        <f>ROUND(I305*H305,2)</f>
        <v>0</v>
      </c>
      <c r="BL305" s="18" t="s">
        <v>334</v>
      </c>
      <c r="BM305" s="239" t="s">
        <v>1259</v>
      </c>
    </row>
    <row r="306" s="2" customFormat="1" ht="33" customHeight="1">
      <c r="A306" s="39"/>
      <c r="B306" s="40"/>
      <c r="C306" s="228" t="s">
        <v>633</v>
      </c>
      <c r="D306" s="228" t="s">
        <v>153</v>
      </c>
      <c r="E306" s="229" t="s">
        <v>777</v>
      </c>
      <c r="F306" s="230" t="s">
        <v>778</v>
      </c>
      <c r="G306" s="231" t="s">
        <v>239</v>
      </c>
      <c r="H306" s="232">
        <v>200.40000000000001</v>
      </c>
      <c r="I306" s="233"/>
      <c r="J306" s="234">
        <f>ROUND(I306*H306,2)</f>
        <v>0</v>
      </c>
      <c r="K306" s="230" t="s">
        <v>240</v>
      </c>
      <c r="L306" s="45"/>
      <c r="M306" s="235" t="s">
        <v>1</v>
      </c>
      <c r="N306" s="236" t="s">
        <v>47</v>
      </c>
      <c r="O306" s="92"/>
      <c r="P306" s="237">
        <f>O306*H306</f>
        <v>0</v>
      </c>
      <c r="Q306" s="237">
        <v>0.00012</v>
      </c>
      <c r="R306" s="237">
        <f>Q306*H306</f>
        <v>0.024048</v>
      </c>
      <c r="S306" s="237">
        <v>0</v>
      </c>
      <c r="T306" s="238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9" t="s">
        <v>334</v>
      </c>
      <c r="AT306" s="239" t="s">
        <v>153</v>
      </c>
      <c r="AU306" s="239" t="s">
        <v>91</v>
      </c>
      <c r="AY306" s="18" t="s">
        <v>150</v>
      </c>
      <c r="BE306" s="240">
        <f>IF(N306="základní",J306,0)</f>
        <v>0</v>
      </c>
      <c r="BF306" s="240">
        <f>IF(N306="snížená",J306,0)</f>
        <v>0</v>
      </c>
      <c r="BG306" s="240">
        <f>IF(N306="zákl. přenesená",J306,0)</f>
        <v>0</v>
      </c>
      <c r="BH306" s="240">
        <f>IF(N306="sníž. přenesená",J306,0)</f>
        <v>0</v>
      </c>
      <c r="BI306" s="240">
        <f>IF(N306="nulová",J306,0)</f>
        <v>0</v>
      </c>
      <c r="BJ306" s="18" t="s">
        <v>89</v>
      </c>
      <c r="BK306" s="240">
        <f>ROUND(I306*H306,2)</f>
        <v>0</v>
      </c>
      <c r="BL306" s="18" t="s">
        <v>334</v>
      </c>
      <c r="BM306" s="239" t="s">
        <v>1260</v>
      </c>
    </row>
    <row r="307" s="2" customFormat="1">
      <c r="A307" s="39"/>
      <c r="B307" s="40"/>
      <c r="C307" s="41"/>
      <c r="D307" s="241" t="s">
        <v>158</v>
      </c>
      <c r="E307" s="41"/>
      <c r="F307" s="242" t="s">
        <v>780</v>
      </c>
      <c r="G307" s="41"/>
      <c r="H307" s="41"/>
      <c r="I307" s="243"/>
      <c r="J307" s="41"/>
      <c r="K307" s="41"/>
      <c r="L307" s="45"/>
      <c r="M307" s="244"/>
      <c r="N307" s="245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158</v>
      </c>
      <c r="AU307" s="18" t="s">
        <v>91</v>
      </c>
    </row>
    <row r="308" s="2" customFormat="1">
      <c r="A308" s="39"/>
      <c r="B308" s="40"/>
      <c r="C308" s="41"/>
      <c r="D308" s="251" t="s">
        <v>243</v>
      </c>
      <c r="E308" s="41"/>
      <c r="F308" s="252" t="s">
        <v>781</v>
      </c>
      <c r="G308" s="41"/>
      <c r="H308" s="41"/>
      <c r="I308" s="243"/>
      <c r="J308" s="41"/>
      <c r="K308" s="41"/>
      <c r="L308" s="45"/>
      <c r="M308" s="244"/>
      <c r="N308" s="245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243</v>
      </c>
      <c r="AU308" s="18" t="s">
        <v>91</v>
      </c>
    </row>
    <row r="309" s="2" customFormat="1" ht="16.5" customHeight="1">
      <c r="A309" s="39"/>
      <c r="B309" s="40"/>
      <c r="C309" s="289" t="s">
        <v>638</v>
      </c>
      <c r="D309" s="289" t="s">
        <v>468</v>
      </c>
      <c r="E309" s="290" t="s">
        <v>783</v>
      </c>
      <c r="F309" s="291" t="s">
        <v>784</v>
      </c>
      <c r="G309" s="292" t="s">
        <v>266</v>
      </c>
      <c r="H309" s="293">
        <v>16.834</v>
      </c>
      <c r="I309" s="294"/>
      <c r="J309" s="295">
        <f>ROUND(I309*H309,2)</f>
        <v>0</v>
      </c>
      <c r="K309" s="291" t="s">
        <v>240</v>
      </c>
      <c r="L309" s="296"/>
      <c r="M309" s="297" t="s">
        <v>1</v>
      </c>
      <c r="N309" s="298" t="s">
        <v>47</v>
      </c>
      <c r="O309" s="92"/>
      <c r="P309" s="237">
        <f>O309*H309</f>
        <v>0</v>
      </c>
      <c r="Q309" s="237">
        <v>0.02</v>
      </c>
      <c r="R309" s="237">
        <f>Q309*H309</f>
        <v>0.33667999999999998</v>
      </c>
      <c r="S309" s="237">
        <v>0</v>
      </c>
      <c r="T309" s="238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9" t="s">
        <v>605</v>
      </c>
      <c r="AT309" s="239" t="s">
        <v>468</v>
      </c>
      <c r="AU309" s="239" t="s">
        <v>91</v>
      </c>
      <c r="AY309" s="18" t="s">
        <v>150</v>
      </c>
      <c r="BE309" s="240">
        <f>IF(N309="základní",J309,0)</f>
        <v>0</v>
      </c>
      <c r="BF309" s="240">
        <f>IF(N309="snížená",J309,0)</f>
        <v>0</v>
      </c>
      <c r="BG309" s="240">
        <f>IF(N309="zákl. přenesená",J309,0)</f>
        <v>0</v>
      </c>
      <c r="BH309" s="240">
        <f>IF(N309="sníž. přenesená",J309,0)</f>
        <v>0</v>
      </c>
      <c r="BI309" s="240">
        <f>IF(N309="nulová",J309,0)</f>
        <v>0</v>
      </c>
      <c r="BJ309" s="18" t="s">
        <v>89</v>
      </c>
      <c r="BK309" s="240">
        <f>ROUND(I309*H309,2)</f>
        <v>0</v>
      </c>
      <c r="BL309" s="18" t="s">
        <v>334</v>
      </c>
      <c r="BM309" s="239" t="s">
        <v>1261</v>
      </c>
    </row>
    <row r="310" s="2" customFormat="1">
      <c r="A310" s="39"/>
      <c r="B310" s="40"/>
      <c r="C310" s="41"/>
      <c r="D310" s="241" t="s">
        <v>158</v>
      </c>
      <c r="E310" s="41"/>
      <c r="F310" s="242" t="s">
        <v>784</v>
      </c>
      <c r="G310" s="41"/>
      <c r="H310" s="41"/>
      <c r="I310" s="243"/>
      <c r="J310" s="41"/>
      <c r="K310" s="41"/>
      <c r="L310" s="45"/>
      <c r="M310" s="244"/>
      <c r="N310" s="245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158</v>
      </c>
      <c r="AU310" s="18" t="s">
        <v>91</v>
      </c>
    </row>
    <row r="311" s="14" customFormat="1">
      <c r="A311" s="14"/>
      <c r="B311" s="263"/>
      <c r="C311" s="264"/>
      <c r="D311" s="241" t="s">
        <v>251</v>
      </c>
      <c r="E311" s="265" t="s">
        <v>1</v>
      </c>
      <c r="F311" s="266" t="s">
        <v>1262</v>
      </c>
      <c r="G311" s="264"/>
      <c r="H311" s="267">
        <v>16.032</v>
      </c>
      <c r="I311" s="268"/>
      <c r="J311" s="264"/>
      <c r="K311" s="264"/>
      <c r="L311" s="269"/>
      <c r="M311" s="270"/>
      <c r="N311" s="271"/>
      <c r="O311" s="271"/>
      <c r="P311" s="271"/>
      <c r="Q311" s="271"/>
      <c r="R311" s="271"/>
      <c r="S311" s="271"/>
      <c r="T311" s="27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73" t="s">
        <v>251</v>
      </c>
      <c r="AU311" s="273" t="s">
        <v>91</v>
      </c>
      <c r="AV311" s="14" t="s">
        <v>91</v>
      </c>
      <c r="AW311" s="14" t="s">
        <v>37</v>
      </c>
      <c r="AX311" s="14" t="s">
        <v>82</v>
      </c>
      <c r="AY311" s="273" t="s">
        <v>150</v>
      </c>
    </row>
    <row r="312" s="14" customFormat="1">
      <c r="A312" s="14"/>
      <c r="B312" s="263"/>
      <c r="C312" s="264"/>
      <c r="D312" s="241" t="s">
        <v>251</v>
      </c>
      <c r="E312" s="265" t="s">
        <v>1</v>
      </c>
      <c r="F312" s="266" t="s">
        <v>1263</v>
      </c>
      <c r="G312" s="264"/>
      <c r="H312" s="267">
        <v>0.80200000000000005</v>
      </c>
      <c r="I312" s="268"/>
      <c r="J312" s="264"/>
      <c r="K312" s="264"/>
      <c r="L312" s="269"/>
      <c r="M312" s="270"/>
      <c r="N312" s="271"/>
      <c r="O312" s="271"/>
      <c r="P312" s="271"/>
      <c r="Q312" s="271"/>
      <c r="R312" s="271"/>
      <c r="S312" s="271"/>
      <c r="T312" s="27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3" t="s">
        <v>251</v>
      </c>
      <c r="AU312" s="273" t="s">
        <v>91</v>
      </c>
      <c r="AV312" s="14" t="s">
        <v>91</v>
      </c>
      <c r="AW312" s="14" t="s">
        <v>37</v>
      </c>
      <c r="AX312" s="14" t="s">
        <v>82</v>
      </c>
      <c r="AY312" s="273" t="s">
        <v>150</v>
      </c>
    </row>
    <row r="313" s="15" customFormat="1">
      <c r="A313" s="15"/>
      <c r="B313" s="274"/>
      <c r="C313" s="275"/>
      <c r="D313" s="241" t="s">
        <v>251</v>
      </c>
      <c r="E313" s="276" t="s">
        <v>1</v>
      </c>
      <c r="F313" s="277" t="s">
        <v>255</v>
      </c>
      <c r="G313" s="275"/>
      <c r="H313" s="278">
        <v>16.834</v>
      </c>
      <c r="I313" s="279"/>
      <c r="J313" s="275"/>
      <c r="K313" s="275"/>
      <c r="L313" s="280"/>
      <c r="M313" s="281"/>
      <c r="N313" s="282"/>
      <c r="O313" s="282"/>
      <c r="P313" s="282"/>
      <c r="Q313" s="282"/>
      <c r="R313" s="282"/>
      <c r="S313" s="282"/>
      <c r="T313" s="283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84" t="s">
        <v>251</v>
      </c>
      <c r="AU313" s="284" t="s">
        <v>91</v>
      </c>
      <c r="AV313" s="15" t="s">
        <v>149</v>
      </c>
      <c r="AW313" s="15" t="s">
        <v>37</v>
      </c>
      <c r="AX313" s="15" t="s">
        <v>89</v>
      </c>
      <c r="AY313" s="284" t="s">
        <v>150</v>
      </c>
    </row>
    <row r="314" s="2" customFormat="1" ht="33" customHeight="1">
      <c r="A314" s="39"/>
      <c r="B314" s="40"/>
      <c r="C314" s="228" t="s">
        <v>645</v>
      </c>
      <c r="D314" s="228" t="s">
        <v>153</v>
      </c>
      <c r="E314" s="229" t="s">
        <v>789</v>
      </c>
      <c r="F314" s="230" t="s">
        <v>790</v>
      </c>
      <c r="G314" s="231" t="s">
        <v>368</v>
      </c>
      <c r="H314" s="232">
        <v>81.5</v>
      </c>
      <c r="I314" s="233"/>
      <c r="J314" s="234">
        <f>ROUND(I314*H314,2)</f>
        <v>0</v>
      </c>
      <c r="K314" s="230" t="s">
        <v>240</v>
      </c>
      <c r="L314" s="45"/>
      <c r="M314" s="235" t="s">
        <v>1</v>
      </c>
      <c r="N314" s="236" t="s">
        <v>47</v>
      </c>
      <c r="O314" s="92"/>
      <c r="P314" s="237">
        <f>O314*H314</f>
        <v>0</v>
      </c>
      <c r="Q314" s="237">
        <v>0.00010000000000000001</v>
      </c>
      <c r="R314" s="237">
        <f>Q314*H314</f>
        <v>0.008150000000000001</v>
      </c>
      <c r="S314" s="237">
        <v>0</v>
      </c>
      <c r="T314" s="238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9" t="s">
        <v>334</v>
      </c>
      <c r="AT314" s="239" t="s">
        <v>153</v>
      </c>
      <c r="AU314" s="239" t="s">
        <v>91</v>
      </c>
      <c r="AY314" s="18" t="s">
        <v>150</v>
      </c>
      <c r="BE314" s="240">
        <f>IF(N314="základní",J314,0)</f>
        <v>0</v>
      </c>
      <c r="BF314" s="240">
        <f>IF(N314="snížená",J314,0)</f>
        <v>0</v>
      </c>
      <c r="BG314" s="240">
        <f>IF(N314="zákl. přenesená",J314,0)</f>
        <v>0</v>
      </c>
      <c r="BH314" s="240">
        <f>IF(N314="sníž. přenesená",J314,0)</f>
        <v>0</v>
      </c>
      <c r="BI314" s="240">
        <f>IF(N314="nulová",J314,0)</f>
        <v>0</v>
      </c>
      <c r="BJ314" s="18" t="s">
        <v>89</v>
      </c>
      <c r="BK314" s="240">
        <f>ROUND(I314*H314,2)</f>
        <v>0</v>
      </c>
      <c r="BL314" s="18" t="s">
        <v>334</v>
      </c>
      <c r="BM314" s="239" t="s">
        <v>791</v>
      </c>
    </row>
    <row r="315" s="2" customFormat="1">
      <c r="A315" s="39"/>
      <c r="B315" s="40"/>
      <c r="C315" s="41"/>
      <c r="D315" s="241" t="s">
        <v>158</v>
      </c>
      <c r="E315" s="41"/>
      <c r="F315" s="242" t="s">
        <v>792</v>
      </c>
      <c r="G315" s="41"/>
      <c r="H315" s="41"/>
      <c r="I315" s="243"/>
      <c r="J315" s="41"/>
      <c r="K315" s="41"/>
      <c r="L315" s="45"/>
      <c r="M315" s="244"/>
      <c r="N315" s="245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158</v>
      </c>
      <c r="AU315" s="18" t="s">
        <v>91</v>
      </c>
    </row>
    <row r="316" s="2" customFormat="1">
      <c r="A316" s="39"/>
      <c r="B316" s="40"/>
      <c r="C316" s="41"/>
      <c r="D316" s="251" t="s">
        <v>243</v>
      </c>
      <c r="E316" s="41"/>
      <c r="F316" s="252" t="s">
        <v>793</v>
      </c>
      <c r="G316" s="41"/>
      <c r="H316" s="41"/>
      <c r="I316" s="243"/>
      <c r="J316" s="41"/>
      <c r="K316" s="41"/>
      <c r="L316" s="45"/>
      <c r="M316" s="244"/>
      <c r="N316" s="245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243</v>
      </c>
      <c r="AU316" s="18" t="s">
        <v>91</v>
      </c>
    </row>
    <row r="317" s="13" customFormat="1">
      <c r="A317" s="13"/>
      <c r="B317" s="253"/>
      <c r="C317" s="254"/>
      <c r="D317" s="241" t="s">
        <v>251</v>
      </c>
      <c r="E317" s="255" t="s">
        <v>1</v>
      </c>
      <c r="F317" s="256" t="s">
        <v>443</v>
      </c>
      <c r="G317" s="254"/>
      <c r="H317" s="255" t="s">
        <v>1</v>
      </c>
      <c r="I317" s="257"/>
      <c r="J317" s="254"/>
      <c r="K317" s="254"/>
      <c r="L317" s="258"/>
      <c r="M317" s="259"/>
      <c r="N317" s="260"/>
      <c r="O317" s="260"/>
      <c r="P317" s="260"/>
      <c r="Q317" s="260"/>
      <c r="R317" s="260"/>
      <c r="S317" s="260"/>
      <c r="T317" s="26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2" t="s">
        <v>251</v>
      </c>
      <c r="AU317" s="262" t="s">
        <v>91</v>
      </c>
      <c r="AV317" s="13" t="s">
        <v>89</v>
      </c>
      <c r="AW317" s="13" t="s">
        <v>37</v>
      </c>
      <c r="AX317" s="13" t="s">
        <v>82</v>
      </c>
      <c r="AY317" s="262" t="s">
        <v>150</v>
      </c>
    </row>
    <row r="318" s="13" customFormat="1">
      <c r="A318" s="13"/>
      <c r="B318" s="253"/>
      <c r="C318" s="254"/>
      <c r="D318" s="241" t="s">
        <v>251</v>
      </c>
      <c r="E318" s="255" t="s">
        <v>1</v>
      </c>
      <c r="F318" s="256" t="s">
        <v>1264</v>
      </c>
      <c r="G318" s="254"/>
      <c r="H318" s="255" t="s">
        <v>1</v>
      </c>
      <c r="I318" s="257"/>
      <c r="J318" s="254"/>
      <c r="K318" s="254"/>
      <c r="L318" s="258"/>
      <c r="M318" s="259"/>
      <c r="N318" s="260"/>
      <c r="O318" s="260"/>
      <c r="P318" s="260"/>
      <c r="Q318" s="260"/>
      <c r="R318" s="260"/>
      <c r="S318" s="260"/>
      <c r="T318" s="26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2" t="s">
        <v>251</v>
      </c>
      <c r="AU318" s="262" t="s">
        <v>91</v>
      </c>
      <c r="AV318" s="13" t="s">
        <v>89</v>
      </c>
      <c r="AW318" s="13" t="s">
        <v>37</v>
      </c>
      <c r="AX318" s="13" t="s">
        <v>82</v>
      </c>
      <c r="AY318" s="262" t="s">
        <v>150</v>
      </c>
    </row>
    <row r="319" s="14" customFormat="1">
      <c r="A319" s="14"/>
      <c r="B319" s="263"/>
      <c r="C319" s="264"/>
      <c r="D319" s="241" t="s">
        <v>251</v>
      </c>
      <c r="E319" s="265" t="s">
        <v>1</v>
      </c>
      <c r="F319" s="266" t="s">
        <v>1265</v>
      </c>
      <c r="G319" s="264"/>
      <c r="H319" s="267">
        <v>81.5</v>
      </c>
      <c r="I319" s="268"/>
      <c r="J319" s="264"/>
      <c r="K319" s="264"/>
      <c r="L319" s="269"/>
      <c r="M319" s="270"/>
      <c r="N319" s="271"/>
      <c r="O319" s="271"/>
      <c r="P319" s="271"/>
      <c r="Q319" s="271"/>
      <c r="R319" s="271"/>
      <c r="S319" s="271"/>
      <c r="T319" s="27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3" t="s">
        <v>251</v>
      </c>
      <c r="AU319" s="273" t="s">
        <v>91</v>
      </c>
      <c r="AV319" s="14" t="s">
        <v>91</v>
      </c>
      <c r="AW319" s="14" t="s">
        <v>37</v>
      </c>
      <c r="AX319" s="14" t="s">
        <v>82</v>
      </c>
      <c r="AY319" s="273" t="s">
        <v>150</v>
      </c>
    </row>
    <row r="320" s="15" customFormat="1">
      <c r="A320" s="15"/>
      <c r="B320" s="274"/>
      <c r="C320" s="275"/>
      <c r="D320" s="241" t="s">
        <v>251</v>
      </c>
      <c r="E320" s="276" t="s">
        <v>1</v>
      </c>
      <c r="F320" s="277" t="s">
        <v>255</v>
      </c>
      <c r="G320" s="275"/>
      <c r="H320" s="278">
        <v>81.5</v>
      </c>
      <c r="I320" s="279"/>
      <c r="J320" s="275"/>
      <c r="K320" s="275"/>
      <c r="L320" s="280"/>
      <c r="M320" s="281"/>
      <c r="N320" s="282"/>
      <c r="O320" s="282"/>
      <c r="P320" s="282"/>
      <c r="Q320" s="282"/>
      <c r="R320" s="282"/>
      <c r="S320" s="282"/>
      <c r="T320" s="283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84" t="s">
        <v>251</v>
      </c>
      <c r="AU320" s="284" t="s">
        <v>91</v>
      </c>
      <c r="AV320" s="15" t="s">
        <v>149</v>
      </c>
      <c r="AW320" s="15" t="s">
        <v>37</v>
      </c>
      <c r="AX320" s="15" t="s">
        <v>89</v>
      </c>
      <c r="AY320" s="284" t="s">
        <v>150</v>
      </c>
    </row>
    <row r="321" s="2" customFormat="1" ht="16.5" customHeight="1">
      <c r="A321" s="39"/>
      <c r="B321" s="40"/>
      <c r="C321" s="289" t="s">
        <v>651</v>
      </c>
      <c r="D321" s="289" t="s">
        <v>468</v>
      </c>
      <c r="E321" s="290" t="s">
        <v>796</v>
      </c>
      <c r="F321" s="291" t="s">
        <v>797</v>
      </c>
      <c r="G321" s="292" t="s">
        <v>266</v>
      </c>
      <c r="H321" s="293">
        <v>4.0350000000000001</v>
      </c>
      <c r="I321" s="294"/>
      <c r="J321" s="295">
        <f>ROUND(I321*H321,2)</f>
        <v>0</v>
      </c>
      <c r="K321" s="291" t="s">
        <v>240</v>
      </c>
      <c r="L321" s="296"/>
      <c r="M321" s="297" t="s">
        <v>1</v>
      </c>
      <c r="N321" s="298" t="s">
        <v>47</v>
      </c>
      <c r="O321" s="92"/>
      <c r="P321" s="237">
        <f>O321*H321</f>
        <v>0</v>
      </c>
      <c r="Q321" s="237">
        <v>0.025000000000000001</v>
      </c>
      <c r="R321" s="237">
        <f>Q321*H321</f>
        <v>0.10087500000000001</v>
      </c>
      <c r="S321" s="237">
        <v>0</v>
      </c>
      <c r="T321" s="238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9" t="s">
        <v>605</v>
      </c>
      <c r="AT321" s="239" t="s">
        <v>468</v>
      </c>
      <c r="AU321" s="239" t="s">
        <v>91</v>
      </c>
      <c r="AY321" s="18" t="s">
        <v>150</v>
      </c>
      <c r="BE321" s="240">
        <f>IF(N321="základní",J321,0)</f>
        <v>0</v>
      </c>
      <c r="BF321" s="240">
        <f>IF(N321="snížená",J321,0)</f>
        <v>0</v>
      </c>
      <c r="BG321" s="240">
        <f>IF(N321="zákl. přenesená",J321,0)</f>
        <v>0</v>
      </c>
      <c r="BH321" s="240">
        <f>IF(N321="sníž. přenesená",J321,0)</f>
        <v>0</v>
      </c>
      <c r="BI321" s="240">
        <f>IF(N321="nulová",J321,0)</f>
        <v>0</v>
      </c>
      <c r="BJ321" s="18" t="s">
        <v>89</v>
      </c>
      <c r="BK321" s="240">
        <f>ROUND(I321*H321,2)</f>
        <v>0</v>
      </c>
      <c r="BL321" s="18" t="s">
        <v>334</v>
      </c>
      <c r="BM321" s="239" t="s">
        <v>798</v>
      </c>
    </row>
    <row r="322" s="2" customFormat="1">
      <c r="A322" s="39"/>
      <c r="B322" s="40"/>
      <c r="C322" s="41"/>
      <c r="D322" s="241" t="s">
        <v>158</v>
      </c>
      <c r="E322" s="41"/>
      <c r="F322" s="242" t="s">
        <v>797</v>
      </c>
      <c r="G322" s="41"/>
      <c r="H322" s="41"/>
      <c r="I322" s="243"/>
      <c r="J322" s="41"/>
      <c r="K322" s="41"/>
      <c r="L322" s="45"/>
      <c r="M322" s="244"/>
      <c r="N322" s="245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158</v>
      </c>
      <c r="AU322" s="18" t="s">
        <v>91</v>
      </c>
    </row>
    <row r="323" s="13" customFormat="1">
      <c r="A323" s="13"/>
      <c r="B323" s="253"/>
      <c r="C323" s="254"/>
      <c r="D323" s="241" t="s">
        <v>251</v>
      </c>
      <c r="E323" s="255" t="s">
        <v>1</v>
      </c>
      <c r="F323" s="256" t="s">
        <v>443</v>
      </c>
      <c r="G323" s="254"/>
      <c r="H323" s="255" t="s">
        <v>1</v>
      </c>
      <c r="I323" s="257"/>
      <c r="J323" s="254"/>
      <c r="K323" s="254"/>
      <c r="L323" s="258"/>
      <c r="M323" s="259"/>
      <c r="N323" s="260"/>
      <c r="O323" s="260"/>
      <c r="P323" s="260"/>
      <c r="Q323" s="260"/>
      <c r="R323" s="260"/>
      <c r="S323" s="260"/>
      <c r="T323" s="26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2" t="s">
        <v>251</v>
      </c>
      <c r="AU323" s="262" t="s">
        <v>91</v>
      </c>
      <c r="AV323" s="13" t="s">
        <v>89</v>
      </c>
      <c r="AW323" s="13" t="s">
        <v>37</v>
      </c>
      <c r="AX323" s="13" t="s">
        <v>82</v>
      </c>
      <c r="AY323" s="262" t="s">
        <v>150</v>
      </c>
    </row>
    <row r="324" s="13" customFormat="1">
      <c r="A324" s="13"/>
      <c r="B324" s="253"/>
      <c r="C324" s="254"/>
      <c r="D324" s="241" t="s">
        <v>251</v>
      </c>
      <c r="E324" s="255" t="s">
        <v>1</v>
      </c>
      <c r="F324" s="256" t="s">
        <v>1264</v>
      </c>
      <c r="G324" s="254"/>
      <c r="H324" s="255" t="s">
        <v>1</v>
      </c>
      <c r="I324" s="257"/>
      <c r="J324" s="254"/>
      <c r="K324" s="254"/>
      <c r="L324" s="258"/>
      <c r="M324" s="259"/>
      <c r="N324" s="260"/>
      <c r="O324" s="260"/>
      <c r="P324" s="260"/>
      <c r="Q324" s="260"/>
      <c r="R324" s="260"/>
      <c r="S324" s="260"/>
      <c r="T324" s="26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2" t="s">
        <v>251</v>
      </c>
      <c r="AU324" s="262" t="s">
        <v>91</v>
      </c>
      <c r="AV324" s="13" t="s">
        <v>89</v>
      </c>
      <c r="AW324" s="13" t="s">
        <v>37</v>
      </c>
      <c r="AX324" s="13" t="s">
        <v>82</v>
      </c>
      <c r="AY324" s="262" t="s">
        <v>150</v>
      </c>
    </row>
    <row r="325" s="14" customFormat="1">
      <c r="A325" s="14"/>
      <c r="B325" s="263"/>
      <c r="C325" s="264"/>
      <c r="D325" s="241" t="s">
        <v>251</v>
      </c>
      <c r="E325" s="265" t="s">
        <v>1</v>
      </c>
      <c r="F325" s="266" t="s">
        <v>1266</v>
      </c>
      <c r="G325" s="264"/>
      <c r="H325" s="267">
        <v>3.6680000000000001</v>
      </c>
      <c r="I325" s="268"/>
      <c r="J325" s="264"/>
      <c r="K325" s="264"/>
      <c r="L325" s="269"/>
      <c r="M325" s="270"/>
      <c r="N325" s="271"/>
      <c r="O325" s="271"/>
      <c r="P325" s="271"/>
      <c r="Q325" s="271"/>
      <c r="R325" s="271"/>
      <c r="S325" s="271"/>
      <c r="T325" s="27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3" t="s">
        <v>251</v>
      </c>
      <c r="AU325" s="273" t="s">
        <v>91</v>
      </c>
      <c r="AV325" s="14" t="s">
        <v>91</v>
      </c>
      <c r="AW325" s="14" t="s">
        <v>37</v>
      </c>
      <c r="AX325" s="14" t="s">
        <v>82</v>
      </c>
      <c r="AY325" s="273" t="s">
        <v>150</v>
      </c>
    </row>
    <row r="326" s="14" customFormat="1">
      <c r="A326" s="14"/>
      <c r="B326" s="263"/>
      <c r="C326" s="264"/>
      <c r="D326" s="241" t="s">
        <v>251</v>
      </c>
      <c r="E326" s="265" t="s">
        <v>1</v>
      </c>
      <c r="F326" s="266" t="s">
        <v>1267</v>
      </c>
      <c r="G326" s="264"/>
      <c r="H326" s="267">
        <v>0.36699999999999999</v>
      </c>
      <c r="I326" s="268"/>
      <c r="J326" s="264"/>
      <c r="K326" s="264"/>
      <c r="L326" s="269"/>
      <c r="M326" s="270"/>
      <c r="N326" s="271"/>
      <c r="O326" s="271"/>
      <c r="P326" s="271"/>
      <c r="Q326" s="271"/>
      <c r="R326" s="271"/>
      <c r="S326" s="271"/>
      <c r="T326" s="27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3" t="s">
        <v>251</v>
      </c>
      <c r="AU326" s="273" t="s">
        <v>91</v>
      </c>
      <c r="AV326" s="14" t="s">
        <v>91</v>
      </c>
      <c r="AW326" s="14" t="s">
        <v>37</v>
      </c>
      <c r="AX326" s="14" t="s">
        <v>82</v>
      </c>
      <c r="AY326" s="273" t="s">
        <v>150</v>
      </c>
    </row>
    <row r="327" s="15" customFormat="1">
      <c r="A327" s="15"/>
      <c r="B327" s="274"/>
      <c r="C327" s="275"/>
      <c r="D327" s="241" t="s">
        <v>251</v>
      </c>
      <c r="E327" s="276" t="s">
        <v>1</v>
      </c>
      <c r="F327" s="277" t="s">
        <v>255</v>
      </c>
      <c r="G327" s="275"/>
      <c r="H327" s="278">
        <v>4.0350000000000001</v>
      </c>
      <c r="I327" s="279"/>
      <c r="J327" s="275"/>
      <c r="K327" s="275"/>
      <c r="L327" s="280"/>
      <c r="M327" s="281"/>
      <c r="N327" s="282"/>
      <c r="O327" s="282"/>
      <c r="P327" s="282"/>
      <c r="Q327" s="282"/>
      <c r="R327" s="282"/>
      <c r="S327" s="282"/>
      <c r="T327" s="283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84" t="s">
        <v>251</v>
      </c>
      <c r="AU327" s="284" t="s">
        <v>91</v>
      </c>
      <c r="AV327" s="15" t="s">
        <v>149</v>
      </c>
      <c r="AW327" s="15" t="s">
        <v>37</v>
      </c>
      <c r="AX327" s="15" t="s">
        <v>89</v>
      </c>
      <c r="AY327" s="284" t="s">
        <v>150</v>
      </c>
    </row>
    <row r="328" s="2" customFormat="1" ht="24.15" customHeight="1">
      <c r="A328" s="39"/>
      <c r="B328" s="40"/>
      <c r="C328" s="228" t="s">
        <v>657</v>
      </c>
      <c r="D328" s="228" t="s">
        <v>153</v>
      </c>
      <c r="E328" s="229" t="s">
        <v>804</v>
      </c>
      <c r="F328" s="230" t="s">
        <v>805</v>
      </c>
      <c r="G328" s="231" t="s">
        <v>292</v>
      </c>
      <c r="H328" s="232">
        <v>4.8220000000000001</v>
      </c>
      <c r="I328" s="233"/>
      <c r="J328" s="234">
        <f>ROUND(I328*H328,2)</f>
        <v>0</v>
      </c>
      <c r="K328" s="230" t="s">
        <v>240</v>
      </c>
      <c r="L328" s="45"/>
      <c r="M328" s="235" t="s">
        <v>1</v>
      </c>
      <c r="N328" s="236" t="s">
        <v>47</v>
      </c>
      <c r="O328" s="92"/>
      <c r="P328" s="237">
        <f>O328*H328</f>
        <v>0</v>
      </c>
      <c r="Q328" s="237">
        <v>0</v>
      </c>
      <c r="R328" s="237">
        <f>Q328*H328</f>
        <v>0</v>
      </c>
      <c r="S328" s="237">
        <v>0</v>
      </c>
      <c r="T328" s="238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9" t="s">
        <v>334</v>
      </c>
      <c r="AT328" s="239" t="s">
        <v>153</v>
      </c>
      <c r="AU328" s="239" t="s">
        <v>91</v>
      </c>
      <c r="AY328" s="18" t="s">
        <v>150</v>
      </c>
      <c r="BE328" s="240">
        <f>IF(N328="základní",J328,0)</f>
        <v>0</v>
      </c>
      <c r="BF328" s="240">
        <f>IF(N328="snížená",J328,0)</f>
        <v>0</v>
      </c>
      <c r="BG328" s="240">
        <f>IF(N328="zákl. přenesená",J328,0)</f>
        <v>0</v>
      </c>
      <c r="BH328" s="240">
        <f>IF(N328="sníž. přenesená",J328,0)</f>
        <v>0</v>
      </c>
      <c r="BI328" s="240">
        <f>IF(N328="nulová",J328,0)</f>
        <v>0</v>
      </c>
      <c r="BJ328" s="18" t="s">
        <v>89</v>
      </c>
      <c r="BK328" s="240">
        <f>ROUND(I328*H328,2)</f>
        <v>0</v>
      </c>
      <c r="BL328" s="18" t="s">
        <v>334</v>
      </c>
      <c r="BM328" s="239" t="s">
        <v>1268</v>
      </c>
    </row>
    <row r="329" s="2" customFormat="1">
      <c r="A329" s="39"/>
      <c r="B329" s="40"/>
      <c r="C329" s="41"/>
      <c r="D329" s="241" t="s">
        <v>158</v>
      </c>
      <c r="E329" s="41"/>
      <c r="F329" s="242" t="s">
        <v>807</v>
      </c>
      <c r="G329" s="41"/>
      <c r="H329" s="41"/>
      <c r="I329" s="243"/>
      <c r="J329" s="41"/>
      <c r="K329" s="41"/>
      <c r="L329" s="45"/>
      <c r="M329" s="244"/>
      <c r="N329" s="245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158</v>
      </c>
      <c r="AU329" s="18" t="s">
        <v>91</v>
      </c>
    </row>
    <row r="330" s="2" customFormat="1">
      <c r="A330" s="39"/>
      <c r="B330" s="40"/>
      <c r="C330" s="41"/>
      <c r="D330" s="251" t="s">
        <v>243</v>
      </c>
      <c r="E330" s="41"/>
      <c r="F330" s="252" t="s">
        <v>808</v>
      </c>
      <c r="G330" s="41"/>
      <c r="H330" s="41"/>
      <c r="I330" s="243"/>
      <c r="J330" s="41"/>
      <c r="K330" s="41"/>
      <c r="L330" s="45"/>
      <c r="M330" s="244"/>
      <c r="N330" s="245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243</v>
      </c>
      <c r="AU330" s="18" t="s">
        <v>91</v>
      </c>
    </row>
    <row r="331" s="12" customFormat="1" ht="22.8" customHeight="1">
      <c r="A331" s="12"/>
      <c r="B331" s="212"/>
      <c r="C331" s="213"/>
      <c r="D331" s="214" t="s">
        <v>81</v>
      </c>
      <c r="E331" s="226" t="s">
        <v>389</v>
      </c>
      <c r="F331" s="226" t="s">
        <v>390</v>
      </c>
      <c r="G331" s="213"/>
      <c r="H331" s="213"/>
      <c r="I331" s="216"/>
      <c r="J331" s="227">
        <f>BK331</f>
        <v>0</v>
      </c>
      <c r="K331" s="213"/>
      <c r="L331" s="218"/>
      <c r="M331" s="219"/>
      <c r="N331" s="220"/>
      <c r="O331" s="220"/>
      <c r="P331" s="221">
        <f>SUM(P332:P340)</f>
        <v>0</v>
      </c>
      <c r="Q331" s="220"/>
      <c r="R331" s="221">
        <f>SUM(R332:R340)</f>
        <v>0.047359999999999999</v>
      </c>
      <c r="S331" s="220"/>
      <c r="T331" s="222">
        <f>SUM(T332:T340)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23" t="s">
        <v>91</v>
      </c>
      <c r="AT331" s="224" t="s">
        <v>81</v>
      </c>
      <c r="AU331" s="224" t="s">
        <v>89</v>
      </c>
      <c r="AY331" s="223" t="s">
        <v>150</v>
      </c>
      <c r="BK331" s="225">
        <f>SUM(BK332:BK340)</f>
        <v>0</v>
      </c>
    </row>
    <row r="332" s="2" customFormat="1" ht="24.15" customHeight="1">
      <c r="A332" s="39"/>
      <c r="B332" s="40"/>
      <c r="C332" s="228" t="s">
        <v>663</v>
      </c>
      <c r="D332" s="228" t="s">
        <v>153</v>
      </c>
      <c r="E332" s="229" t="s">
        <v>816</v>
      </c>
      <c r="F332" s="230" t="s">
        <v>817</v>
      </c>
      <c r="G332" s="231" t="s">
        <v>393</v>
      </c>
      <c r="H332" s="232">
        <v>16</v>
      </c>
      <c r="I332" s="233"/>
      <c r="J332" s="234">
        <f>ROUND(I332*H332,2)</f>
        <v>0</v>
      </c>
      <c r="K332" s="230" t="s">
        <v>240</v>
      </c>
      <c r="L332" s="45"/>
      <c r="M332" s="235" t="s">
        <v>1</v>
      </c>
      <c r="N332" s="236" t="s">
        <v>47</v>
      </c>
      <c r="O332" s="92"/>
      <c r="P332" s="237">
        <f>O332*H332</f>
        <v>0</v>
      </c>
      <c r="Q332" s="237">
        <v>0.00115</v>
      </c>
      <c r="R332" s="237">
        <f>Q332*H332</f>
        <v>0.0184</v>
      </c>
      <c r="S332" s="237">
        <v>0</v>
      </c>
      <c r="T332" s="238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9" t="s">
        <v>334</v>
      </c>
      <c r="AT332" s="239" t="s">
        <v>153</v>
      </c>
      <c r="AU332" s="239" t="s">
        <v>91</v>
      </c>
      <c r="AY332" s="18" t="s">
        <v>150</v>
      </c>
      <c r="BE332" s="240">
        <f>IF(N332="základní",J332,0)</f>
        <v>0</v>
      </c>
      <c r="BF332" s="240">
        <f>IF(N332="snížená",J332,0)</f>
        <v>0</v>
      </c>
      <c r="BG332" s="240">
        <f>IF(N332="zákl. přenesená",J332,0)</f>
        <v>0</v>
      </c>
      <c r="BH332" s="240">
        <f>IF(N332="sníž. přenesená",J332,0)</f>
        <v>0</v>
      </c>
      <c r="BI332" s="240">
        <f>IF(N332="nulová",J332,0)</f>
        <v>0</v>
      </c>
      <c r="BJ332" s="18" t="s">
        <v>89</v>
      </c>
      <c r="BK332" s="240">
        <f>ROUND(I332*H332,2)</f>
        <v>0</v>
      </c>
      <c r="BL332" s="18" t="s">
        <v>334</v>
      </c>
      <c r="BM332" s="239" t="s">
        <v>818</v>
      </c>
    </row>
    <row r="333" s="2" customFormat="1">
      <c r="A333" s="39"/>
      <c r="B333" s="40"/>
      <c r="C333" s="41"/>
      <c r="D333" s="241" t="s">
        <v>158</v>
      </c>
      <c r="E333" s="41"/>
      <c r="F333" s="242" t="s">
        <v>819</v>
      </c>
      <c r="G333" s="41"/>
      <c r="H333" s="41"/>
      <c r="I333" s="243"/>
      <c r="J333" s="41"/>
      <c r="K333" s="41"/>
      <c r="L333" s="45"/>
      <c r="M333" s="244"/>
      <c r="N333" s="245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158</v>
      </c>
      <c r="AU333" s="18" t="s">
        <v>91</v>
      </c>
    </row>
    <row r="334" s="2" customFormat="1">
      <c r="A334" s="39"/>
      <c r="B334" s="40"/>
      <c r="C334" s="41"/>
      <c r="D334" s="251" t="s">
        <v>243</v>
      </c>
      <c r="E334" s="41"/>
      <c r="F334" s="252" t="s">
        <v>820</v>
      </c>
      <c r="G334" s="41"/>
      <c r="H334" s="41"/>
      <c r="I334" s="243"/>
      <c r="J334" s="41"/>
      <c r="K334" s="41"/>
      <c r="L334" s="45"/>
      <c r="M334" s="244"/>
      <c r="N334" s="245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243</v>
      </c>
      <c r="AU334" s="18" t="s">
        <v>91</v>
      </c>
    </row>
    <row r="335" s="2" customFormat="1" ht="33" customHeight="1">
      <c r="A335" s="39"/>
      <c r="B335" s="40"/>
      <c r="C335" s="289" t="s">
        <v>669</v>
      </c>
      <c r="D335" s="289" t="s">
        <v>468</v>
      </c>
      <c r="E335" s="290" t="s">
        <v>822</v>
      </c>
      <c r="F335" s="291" t="s">
        <v>823</v>
      </c>
      <c r="G335" s="292" t="s">
        <v>393</v>
      </c>
      <c r="H335" s="293">
        <v>16</v>
      </c>
      <c r="I335" s="294"/>
      <c r="J335" s="295">
        <f>ROUND(I335*H335,2)</f>
        <v>0</v>
      </c>
      <c r="K335" s="291" t="s">
        <v>240</v>
      </c>
      <c r="L335" s="296"/>
      <c r="M335" s="297" t="s">
        <v>1</v>
      </c>
      <c r="N335" s="298" t="s">
        <v>47</v>
      </c>
      <c r="O335" s="92"/>
      <c r="P335" s="237">
        <f>O335*H335</f>
        <v>0</v>
      </c>
      <c r="Q335" s="237">
        <v>0.00181</v>
      </c>
      <c r="R335" s="237">
        <f>Q335*H335</f>
        <v>0.02896</v>
      </c>
      <c r="S335" s="237">
        <v>0</v>
      </c>
      <c r="T335" s="238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9" t="s">
        <v>605</v>
      </c>
      <c r="AT335" s="239" t="s">
        <v>468</v>
      </c>
      <c r="AU335" s="239" t="s">
        <v>91</v>
      </c>
      <c r="AY335" s="18" t="s">
        <v>150</v>
      </c>
      <c r="BE335" s="240">
        <f>IF(N335="základní",J335,0)</f>
        <v>0</v>
      </c>
      <c r="BF335" s="240">
        <f>IF(N335="snížená",J335,0)</f>
        <v>0</v>
      </c>
      <c r="BG335" s="240">
        <f>IF(N335="zákl. přenesená",J335,0)</f>
        <v>0</v>
      </c>
      <c r="BH335" s="240">
        <f>IF(N335="sníž. přenesená",J335,0)</f>
        <v>0</v>
      </c>
      <c r="BI335" s="240">
        <f>IF(N335="nulová",J335,0)</f>
        <v>0</v>
      </c>
      <c r="BJ335" s="18" t="s">
        <v>89</v>
      </c>
      <c r="BK335" s="240">
        <f>ROUND(I335*H335,2)</f>
        <v>0</v>
      </c>
      <c r="BL335" s="18" t="s">
        <v>334</v>
      </c>
      <c r="BM335" s="239" t="s">
        <v>824</v>
      </c>
    </row>
    <row r="336" s="2" customFormat="1">
      <c r="A336" s="39"/>
      <c r="B336" s="40"/>
      <c r="C336" s="41"/>
      <c r="D336" s="241" t="s">
        <v>158</v>
      </c>
      <c r="E336" s="41"/>
      <c r="F336" s="242" t="s">
        <v>823</v>
      </c>
      <c r="G336" s="41"/>
      <c r="H336" s="41"/>
      <c r="I336" s="243"/>
      <c r="J336" s="41"/>
      <c r="K336" s="41"/>
      <c r="L336" s="45"/>
      <c r="M336" s="244"/>
      <c r="N336" s="245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158</v>
      </c>
      <c r="AU336" s="18" t="s">
        <v>91</v>
      </c>
    </row>
    <row r="337" s="2" customFormat="1" ht="16.5" customHeight="1">
      <c r="A337" s="39"/>
      <c r="B337" s="40"/>
      <c r="C337" s="228" t="s">
        <v>673</v>
      </c>
      <c r="D337" s="228" t="s">
        <v>153</v>
      </c>
      <c r="E337" s="229" t="s">
        <v>826</v>
      </c>
      <c r="F337" s="230" t="s">
        <v>827</v>
      </c>
      <c r="G337" s="231" t="s">
        <v>393</v>
      </c>
      <c r="H337" s="232">
        <v>16</v>
      </c>
      <c r="I337" s="233"/>
      <c r="J337" s="234">
        <f>ROUND(I337*H337,2)</f>
        <v>0</v>
      </c>
      <c r="K337" s="230" t="s">
        <v>1</v>
      </c>
      <c r="L337" s="45"/>
      <c r="M337" s="235" t="s">
        <v>1</v>
      </c>
      <c r="N337" s="236" t="s">
        <v>47</v>
      </c>
      <c r="O337" s="92"/>
      <c r="P337" s="237">
        <f>O337*H337</f>
        <v>0</v>
      </c>
      <c r="Q337" s="237">
        <v>0</v>
      </c>
      <c r="R337" s="237">
        <f>Q337*H337</f>
        <v>0</v>
      </c>
      <c r="S337" s="237">
        <v>0</v>
      </c>
      <c r="T337" s="238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9" t="s">
        <v>334</v>
      </c>
      <c r="AT337" s="239" t="s">
        <v>153</v>
      </c>
      <c r="AU337" s="239" t="s">
        <v>91</v>
      </c>
      <c r="AY337" s="18" t="s">
        <v>150</v>
      </c>
      <c r="BE337" s="240">
        <f>IF(N337="základní",J337,0)</f>
        <v>0</v>
      </c>
      <c r="BF337" s="240">
        <f>IF(N337="snížená",J337,0)</f>
        <v>0</v>
      </c>
      <c r="BG337" s="240">
        <f>IF(N337="zákl. přenesená",J337,0)</f>
        <v>0</v>
      </c>
      <c r="BH337" s="240">
        <f>IF(N337="sníž. přenesená",J337,0)</f>
        <v>0</v>
      </c>
      <c r="BI337" s="240">
        <f>IF(N337="nulová",J337,0)</f>
        <v>0</v>
      </c>
      <c r="BJ337" s="18" t="s">
        <v>89</v>
      </c>
      <c r="BK337" s="240">
        <f>ROUND(I337*H337,2)</f>
        <v>0</v>
      </c>
      <c r="BL337" s="18" t="s">
        <v>334</v>
      </c>
      <c r="BM337" s="239" t="s">
        <v>828</v>
      </c>
    </row>
    <row r="338" s="2" customFormat="1" ht="24.15" customHeight="1">
      <c r="A338" s="39"/>
      <c r="B338" s="40"/>
      <c r="C338" s="228" t="s">
        <v>679</v>
      </c>
      <c r="D338" s="228" t="s">
        <v>153</v>
      </c>
      <c r="E338" s="229" t="s">
        <v>830</v>
      </c>
      <c r="F338" s="230" t="s">
        <v>831</v>
      </c>
      <c r="G338" s="231" t="s">
        <v>292</v>
      </c>
      <c r="H338" s="232">
        <v>0.047</v>
      </c>
      <c r="I338" s="233"/>
      <c r="J338" s="234">
        <f>ROUND(I338*H338,2)</f>
        <v>0</v>
      </c>
      <c r="K338" s="230" t="s">
        <v>240</v>
      </c>
      <c r="L338" s="45"/>
      <c r="M338" s="235" t="s">
        <v>1</v>
      </c>
      <c r="N338" s="236" t="s">
        <v>47</v>
      </c>
      <c r="O338" s="92"/>
      <c r="P338" s="237">
        <f>O338*H338</f>
        <v>0</v>
      </c>
      <c r="Q338" s="237">
        <v>0</v>
      </c>
      <c r="R338" s="237">
        <f>Q338*H338</f>
        <v>0</v>
      </c>
      <c r="S338" s="237">
        <v>0</v>
      </c>
      <c r="T338" s="238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9" t="s">
        <v>334</v>
      </c>
      <c r="AT338" s="239" t="s">
        <v>153</v>
      </c>
      <c r="AU338" s="239" t="s">
        <v>91</v>
      </c>
      <c r="AY338" s="18" t="s">
        <v>150</v>
      </c>
      <c r="BE338" s="240">
        <f>IF(N338="základní",J338,0)</f>
        <v>0</v>
      </c>
      <c r="BF338" s="240">
        <f>IF(N338="snížená",J338,0)</f>
        <v>0</v>
      </c>
      <c r="BG338" s="240">
        <f>IF(N338="zákl. přenesená",J338,0)</f>
        <v>0</v>
      </c>
      <c r="BH338" s="240">
        <f>IF(N338="sníž. přenesená",J338,0)</f>
        <v>0</v>
      </c>
      <c r="BI338" s="240">
        <f>IF(N338="nulová",J338,0)</f>
        <v>0</v>
      </c>
      <c r="BJ338" s="18" t="s">
        <v>89</v>
      </c>
      <c r="BK338" s="240">
        <f>ROUND(I338*H338,2)</f>
        <v>0</v>
      </c>
      <c r="BL338" s="18" t="s">
        <v>334</v>
      </c>
      <c r="BM338" s="239" t="s">
        <v>1269</v>
      </c>
    </row>
    <row r="339" s="2" customFormat="1">
      <c r="A339" s="39"/>
      <c r="B339" s="40"/>
      <c r="C339" s="41"/>
      <c r="D339" s="241" t="s">
        <v>158</v>
      </c>
      <c r="E339" s="41"/>
      <c r="F339" s="242" t="s">
        <v>833</v>
      </c>
      <c r="G339" s="41"/>
      <c r="H339" s="41"/>
      <c r="I339" s="243"/>
      <c r="J339" s="41"/>
      <c r="K339" s="41"/>
      <c r="L339" s="45"/>
      <c r="M339" s="244"/>
      <c r="N339" s="245"/>
      <c r="O339" s="92"/>
      <c r="P339" s="92"/>
      <c r="Q339" s="92"/>
      <c r="R339" s="92"/>
      <c r="S339" s="92"/>
      <c r="T339" s="93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158</v>
      </c>
      <c r="AU339" s="18" t="s">
        <v>91</v>
      </c>
    </row>
    <row r="340" s="2" customFormat="1">
      <c r="A340" s="39"/>
      <c r="B340" s="40"/>
      <c r="C340" s="41"/>
      <c r="D340" s="251" t="s">
        <v>243</v>
      </c>
      <c r="E340" s="41"/>
      <c r="F340" s="252" t="s">
        <v>834</v>
      </c>
      <c r="G340" s="41"/>
      <c r="H340" s="41"/>
      <c r="I340" s="243"/>
      <c r="J340" s="41"/>
      <c r="K340" s="41"/>
      <c r="L340" s="45"/>
      <c r="M340" s="244"/>
      <c r="N340" s="245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243</v>
      </c>
      <c r="AU340" s="18" t="s">
        <v>91</v>
      </c>
    </row>
    <row r="341" s="12" customFormat="1" ht="22.8" customHeight="1">
      <c r="A341" s="12"/>
      <c r="B341" s="212"/>
      <c r="C341" s="213"/>
      <c r="D341" s="214" t="s">
        <v>81</v>
      </c>
      <c r="E341" s="226" t="s">
        <v>835</v>
      </c>
      <c r="F341" s="226" t="s">
        <v>836</v>
      </c>
      <c r="G341" s="213"/>
      <c r="H341" s="213"/>
      <c r="I341" s="216"/>
      <c r="J341" s="227">
        <f>BK341</f>
        <v>0</v>
      </c>
      <c r="K341" s="213"/>
      <c r="L341" s="218"/>
      <c r="M341" s="219"/>
      <c r="N341" s="220"/>
      <c r="O341" s="220"/>
      <c r="P341" s="221">
        <f>SUM(P342:P354)</f>
        <v>0</v>
      </c>
      <c r="Q341" s="220"/>
      <c r="R341" s="221">
        <f>SUM(R342:R354)</f>
        <v>0.83909639999999996</v>
      </c>
      <c r="S341" s="220"/>
      <c r="T341" s="222">
        <f>SUM(T342:T354)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23" t="s">
        <v>91</v>
      </c>
      <c r="AT341" s="224" t="s">
        <v>81</v>
      </c>
      <c r="AU341" s="224" t="s">
        <v>89</v>
      </c>
      <c r="AY341" s="223" t="s">
        <v>150</v>
      </c>
      <c r="BK341" s="225">
        <f>SUM(BK342:BK354)</f>
        <v>0</v>
      </c>
    </row>
    <row r="342" s="2" customFormat="1" ht="33" customHeight="1">
      <c r="A342" s="39"/>
      <c r="B342" s="40"/>
      <c r="C342" s="228" t="s">
        <v>684</v>
      </c>
      <c r="D342" s="228" t="s">
        <v>153</v>
      </c>
      <c r="E342" s="229" t="s">
        <v>838</v>
      </c>
      <c r="F342" s="230" t="s">
        <v>839</v>
      </c>
      <c r="G342" s="231" t="s">
        <v>239</v>
      </c>
      <c r="H342" s="232">
        <v>24.449999999999999</v>
      </c>
      <c r="I342" s="233"/>
      <c r="J342" s="234">
        <f>ROUND(I342*H342,2)</f>
        <v>0</v>
      </c>
      <c r="K342" s="230" t="s">
        <v>1</v>
      </c>
      <c r="L342" s="45"/>
      <c r="M342" s="235" t="s">
        <v>1</v>
      </c>
      <c r="N342" s="236" t="s">
        <v>47</v>
      </c>
      <c r="O342" s="92"/>
      <c r="P342" s="237">
        <f>O342*H342</f>
        <v>0</v>
      </c>
      <c r="Q342" s="237">
        <v>0.033829999999999999</v>
      </c>
      <c r="R342" s="237">
        <f>Q342*H342</f>
        <v>0.82714349999999992</v>
      </c>
      <c r="S342" s="237">
        <v>0</v>
      </c>
      <c r="T342" s="238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9" t="s">
        <v>334</v>
      </c>
      <c r="AT342" s="239" t="s">
        <v>153</v>
      </c>
      <c r="AU342" s="239" t="s">
        <v>91</v>
      </c>
      <c r="AY342" s="18" t="s">
        <v>150</v>
      </c>
      <c r="BE342" s="240">
        <f>IF(N342="základní",J342,0)</f>
        <v>0</v>
      </c>
      <c r="BF342" s="240">
        <f>IF(N342="snížená",J342,0)</f>
        <v>0</v>
      </c>
      <c r="BG342" s="240">
        <f>IF(N342="zákl. přenesená",J342,0)</f>
        <v>0</v>
      </c>
      <c r="BH342" s="240">
        <f>IF(N342="sníž. přenesená",J342,0)</f>
        <v>0</v>
      </c>
      <c r="BI342" s="240">
        <f>IF(N342="nulová",J342,0)</f>
        <v>0</v>
      </c>
      <c r="BJ342" s="18" t="s">
        <v>89</v>
      </c>
      <c r="BK342" s="240">
        <f>ROUND(I342*H342,2)</f>
        <v>0</v>
      </c>
      <c r="BL342" s="18" t="s">
        <v>334</v>
      </c>
      <c r="BM342" s="239" t="s">
        <v>840</v>
      </c>
    </row>
    <row r="343" s="13" customFormat="1">
      <c r="A343" s="13"/>
      <c r="B343" s="253"/>
      <c r="C343" s="254"/>
      <c r="D343" s="241" t="s">
        <v>251</v>
      </c>
      <c r="E343" s="255" t="s">
        <v>1</v>
      </c>
      <c r="F343" s="256" t="s">
        <v>443</v>
      </c>
      <c r="G343" s="254"/>
      <c r="H343" s="255" t="s">
        <v>1</v>
      </c>
      <c r="I343" s="257"/>
      <c r="J343" s="254"/>
      <c r="K343" s="254"/>
      <c r="L343" s="258"/>
      <c r="M343" s="259"/>
      <c r="N343" s="260"/>
      <c r="O343" s="260"/>
      <c r="P343" s="260"/>
      <c r="Q343" s="260"/>
      <c r="R343" s="260"/>
      <c r="S343" s="260"/>
      <c r="T343" s="26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2" t="s">
        <v>251</v>
      </c>
      <c r="AU343" s="262" t="s">
        <v>91</v>
      </c>
      <c r="AV343" s="13" t="s">
        <v>89</v>
      </c>
      <c r="AW343" s="13" t="s">
        <v>37</v>
      </c>
      <c r="AX343" s="13" t="s">
        <v>82</v>
      </c>
      <c r="AY343" s="262" t="s">
        <v>150</v>
      </c>
    </row>
    <row r="344" s="13" customFormat="1">
      <c r="A344" s="13"/>
      <c r="B344" s="253"/>
      <c r="C344" s="254"/>
      <c r="D344" s="241" t="s">
        <v>251</v>
      </c>
      <c r="E344" s="255" t="s">
        <v>1</v>
      </c>
      <c r="F344" s="256" t="s">
        <v>1264</v>
      </c>
      <c r="G344" s="254"/>
      <c r="H344" s="255" t="s">
        <v>1</v>
      </c>
      <c r="I344" s="257"/>
      <c r="J344" s="254"/>
      <c r="K344" s="254"/>
      <c r="L344" s="258"/>
      <c r="M344" s="259"/>
      <c r="N344" s="260"/>
      <c r="O344" s="260"/>
      <c r="P344" s="260"/>
      <c r="Q344" s="260"/>
      <c r="R344" s="260"/>
      <c r="S344" s="260"/>
      <c r="T344" s="26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2" t="s">
        <v>251</v>
      </c>
      <c r="AU344" s="262" t="s">
        <v>91</v>
      </c>
      <c r="AV344" s="13" t="s">
        <v>89</v>
      </c>
      <c r="AW344" s="13" t="s">
        <v>37</v>
      </c>
      <c r="AX344" s="13" t="s">
        <v>82</v>
      </c>
      <c r="AY344" s="262" t="s">
        <v>150</v>
      </c>
    </row>
    <row r="345" s="14" customFormat="1">
      <c r="A345" s="14"/>
      <c r="B345" s="263"/>
      <c r="C345" s="264"/>
      <c r="D345" s="241" t="s">
        <v>251</v>
      </c>
      <c r="E345" s="265" t="s">
        <v>1</v>
      </c>
      <c r="F345" s="266" t="s">
        <v>1270</v>
      </c>
      <c r="G345" s="264"/>
      <c r="H345" s="267">
        <v>24.449999999999999</v>
      </c>
      <c r="I345" s="268"/>
      <c r="J345" s="264"/>
      <c r="K345" s="264"/>
      <c r="L345" s="269"/>
      <c r="M345" s="270"/>
      <c r="N345" s="271"/>
      <c r="O345" s="271"/>
      <c r="P345" s="271"/>
      <c r="Q345" s="271"/>
      <c r="R345" s="271"/>
      <c r="S345" s="271"/>
      <c r="T345" s="27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73" t="s">
        <v>251</v>
      </c>
      <c r="AU345" s="273" t="s">
        <v>91</v>
      </c>
      <c r="AV345" s="14" t="s">
        <v>91</v>
      </c>
      <c r="AW345" s="14" t="s">
        <v>37</v>
      </c>
      <c r="AX345" s="14" t="s">
        <v>82</v>
      </c>
      <c r="AY345" s="273" t="s">
        <v>150</v>
      </c>
    </row>
    <row r="346" s="15" customFormat="1">
      <c r="A346" s="15"/>
      <c r="B346" s="274"/>
      <c r="C346" s="275"/>
      <c r="D346" s="241" t="s">
        <v>251</v>
      </c>
      <c r="E346" s="276" t="s">
        <v>1</v>
      </c>
      <c r="F346" s="277" t="s">
        <v>255</v>
      </c>
      <c r="G346" s="275"/>
      <c r="H346" s="278">
        <v>24.449999999999999</v>
      </c>
      <c r="I346" s="279"/>
      <c r="J346" s="275"/>
      <c r="K346" s="275"/>
      <c r="L346" s="280"/>
      <c r="M346" s="281"/>
      <c r="N346" s="282"/>
      <c r="O346" s="282"/>
      <c r="P346" s="282"/>
      <c r="Q346" s="282"/>
      <c r="R346" s="282"/>
      <c r="S346" s="282"/>
      <c r="T346" s="283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84" t="s">
        <v>251</v>
      </c>
      <c r="AU346" s="284" t="s">
        <v>91</v>
      </c>
      <c r="AV346" s="15" t="s">
        <v>149</v>
      </c>
      <c r="AW346" s="15" t="s">
        <v>37</v>
      </c>
      <c r="AX346" s="15" t="s">
        <v>89</v>
      </c>
      <c r="AY346" s="284" t="s">
        <v>150</v>
      </c>
    </row>
    <row r="347" s="2" customFormat="1" ht="24.15" customHeight="1">
      <c r="A347" s="39"/>
      <c r="B347" s="40"/>
      <c r="C347" s="228" t="s">
        <v>689</v>
      </c>
      <c r="D347" s="228" t="s">
        <v>153</v>
      </c>
      <c r="E347" s="229" t="s">
        <v>844</v>
      </c>
      <c r="F347" s="230" t="s">
        <v>845</v>
      </c>
      <c r="G347" s="231" t="s">
        <v>266</v>
      </c>
      <c r="H347" s="232">
        <v>0.51300000000000001</v>
      </c>
      <c r="I347" s="233"/>
      <c r="J347" s="234">
        <f>ROUND(I347*H347,2)</f>
        <v>0</v>
      </c>
      <c r="K347" s="230" t="s">
        <v>240</v>
      </c>
      <c r="L347" s="45"/>
      <c r="M347" s="235" t="s">
        <v>1</v>
      </c>
      <c r="N347" s="236" t="s">
        <v>47</v>
      </c>
      <c r="O347" s="92"/>
      <c r="P347" s="237">
        <f>O347*H347</f>
        <v>0</v>
      </c>
      <c r="Q347" s="237">
        <v>0.023300000000000001</v>
      </c>
      <c r="R347" s="237">
        <f>Q347*H347</f>
        <v>0.011952900000000001</v>
      </c>
      <c r="S347" s="237">
        <v>0</v>
      </c>
      <c r="T347" s="238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9" t="s">
        <v>334</v>
      </c>
      <c r="AT347" s="239" t="s">
        <v>153</v>
      </c>
      <c r="AU347" s="239" t="s">
        <v>91</v>
      </c>
      <c r="AY347" s="18" t="s">
        <v>150</v>
      </c>
      <c r="BE347" s="240">
        <f>IF(N347="základní",J347,0)</f>
        <v>0</v>
      </c>
      <c r="BF347" s="240">
        <f>IF(N347="snížená",J347,0)</f>
        <v>0</v>
      </c>
      <c r="BG347" s="240">
        <f>IF(N347="zákl. přenesená",J347,0)</f>
        <v>0</v>
      </c>
      <c r="BH347" s="240">
        <f>IF(N347="sníž. přenesená",J347,0)</f>
        <v>0</v>
      </c>
      <c r="BI347" s="240">
        <f>IF(N347="nulová",J347,0)</f>
        <v>0</v>
      </c>
      <c r="BJ347" s="18" t="s">
        <v>89</v>
      </c>
      <c r="BK347" s="240">
        <f>ROUND(I347*H347,2)</f>
        <v>0</v>
      </c>
      <c r="BL347" s="18" t="s">
        <v>334</v>
      </c>
      <c r="BM347" s="239" t="s">
        <v>846</v>
      </c>
    </row>
    <row r="348" s="2" customFormat="1">
      <c r="A348" s="39"/>
      <c r="B348" s="40"/>
      <c r="C348" s="41"/>
      <c r="D348" s="241" t="s">
        <v>158</v>
      </c>
      <c r="E348" s="41"/>
      <c r="F348" s="242" t="s">
        <v>847</v>
      </c>
      <c r="G348" s="41"/>
      <c r="H348" s="41"/>
      <c r="I348" s="243"/>
      <c r="J348" s="41"/>
      <c r="K348" s="41"/>
      <c r="L348" s="45"/>
      <c r="M348" s="244"/>
      <c r="N348" s="245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158</v>
      </c>
      <c r="AU348" s="18" t="s">
        <v>91</v>
      </c>
    </row>
    <row r="349" s="2" customFormat="1">
      <c r="A349" s="39"/>
      <c r="B349" s="40"/>
      <c r="C349" s="41"/>
      <c r="D349" s="251" t="s">
        <v>243</v>
      </c>
      <c r="E349" s="41"/>
      <c r="F349" s="252" t="s">
        <v>848</v>
      </c>
      <c r="G349" s="41"/>
      <c r="H349" s="41"/>
      <c r="I349" s="243"/>
      <c r="J349" s="41"/>
      <c r="K349" s="41"/>
      <c r="L349" s="45"/>
      <c r="M349" s="244"/>
      <c r="N349" s="245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243</v>
      </c>
      <c r="AU349" s="18" t="s">
        <v>91</v>
      </c>
    </row>
    <row r="350" s="14" customFormat="1">
      <c r="A350" s="14"/>
      <c r="B350" s="263"/>
      <c r="C350" s="264"/>
      <c r="D350" s="241" t="s">
        <v>251</v>
      </c>
      <c r="E350" s="265" t="s">
        <v>1</v>
      </c>
      <c r="F350" s="266" t="s">
        <v>1271</v>
      </c>
      <c r="G350" s="264"/>
      <c r="H350" s="267">
        <v>0.51300000000000001</v>
      </c>
      <c r="I350" s="268"/>
      <c r="J350" s="264"/>
      <c r="K350" s="264"/>
      <c r="L350" s="269"/>
      <c r="M350" s="270"/>
      <c r="N350" s="271"/>
      <c r="O350" s="271"/>
      <c r="P350" s="271"/>
      <c r="Q350" s="271"/>
      <c r="R350" s="271"/>
      <c r="S350" s="271"/>
      <c r="T350" s="27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73" t="s">
        <v>251</v>
      </c>
      <c r="AU350" s="273" t="s">
        <v>91</v>
      </c>
      <c r="AV350" s="14" t="s">
        <v>91</v>
      </c>
      <c r="AW350" s="14" t="s">
        <v>37</v>
      </c>
      <c r="AX350" s="14" t="s">
        <v>82</v>
      </c>
      <c r="AY350" s="273" t="s">
        <v>150</v>
      </c>
    </row>
    <row r="351" s="15" customFormat="1">
      <c r="A351" s="15"/>
      <c r="B351" s="274"/>
      <c r="C351" s="275"/>
      <c r="D351" s="241" t="s">
        <v>251</v>
      </c>
      <c r="E351" s="276" t="s">
        <v>1</v>
      </c>
      <c r="F351" s="277" t="s">
        <v>255</v>
      </c>
      <c r="G351" s="275"/>
      <c r="H351" s="278">
        <v>0.51300000000000001</v>
      </c>
      <c r="I351" s="279"/>
      <c r="J351" s="275"/>
      <c r="K351" s="275"/>
      <c r="L351" s="280"/>
      <c r="M351" s="281"/>
      <c r="N351" s="282"/>
      <c r="O351" s="282"/>
      <c r="P351" s="282"/>
      <c r="Q351" s="282"/>
      <c r="R351" s="282"/>
      <c r="S351" s="282"/>
      <c r="T351" s="283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84" t="s">
        <v>251</v>
      </c>
      <c r="AU351" s="284" t="s">
        <v>91</v>
      </c>
      <c r="AV351" s="15" t="s">
        <v>149</v>
      </c>
      <c r="AW351" s="15" t="s">
        <v>37</v>
      </c>
      <c r="AX351" s="15" t="s">
        <v>89</v>
      </c>
      <c r="AY351" s="284" t="s">
        <v>150</v>
      </c>
    </row>
    <row r="352" s="2" customFormat="1" ht="33" customHeight="1">
      <c r="A352" s="39"/>
      <c r="B352" s="40"/>
      <c r="C352" s="228" t="s">
        <v>697</v>
      </c>
      <c r="D352" s="228" t="s">
        <v>153</v>
      </c>
      <c r="E352" s="229" t="s">
        <v>1272</v>
      </c>
      <c r="F352" s="230" t="s">
        <v>1273</v>
      </c>
      <c r="G352" s="231" t="s">
        <v>292</v>
      </c>
      <c r="H352" s="232">
        <v>0.83899999999999997</v>
      </c>
      <c r="I352" s="233"/>
      <c r="J352" s="234">
        <f>ROUND(I352*H352,2)</f>
        <v>0</v>
      </c>
      <c r="K352" s="230" t="s">
        <v>240</v>
      </c>
      <c r="L352" s="45"/>
      <c r="M352" s="235" t="s">
        <v>1</v>
      </c>
      <c r="N352" s="236" t="s">
        <v>47</v>
      </c>
      <c r="O352" s="92"/>
      <c r="P352" s="237">
        <f>O352*H352</f>
        <v>0</v>
      </c>
      <c r="Q352" s="237">
        <v>0</v>
      </c>
      <c r="R352" s="237">
        <f>Q352*H352</f>
        <v>0</v>
      </c>
      <c r="S352" s="237">
        <v>0</v>
      </c>
      <c r="T352" s="238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9" t="s">
        <v>334</v>
      </c>
      <c r="AT352" s="239" t="s">
        <v>153</v>
      </c>
      <c r="AU352" s="239" t="s">
        <v>91</v>
      </c>
      <c r="AY352" s="18" t="s">
        <v>150</v>
      </c>
      <c r="BE352" s="240">
        <f>IF(N352="základní",J352,0)</f>
        <v>0</v>
      </c>
      <c r="BF352" s="240">
        <f>IF(N352="snížená",J352,0)</f>
        <v>0</v>
      </c>
      <c r="BG352" s="240">
        <f>IF(N352="zákl. přenesená",J352,0)</f>
        <v>0</v>
      </c>
      <c r="BH352" s="240">
        <f>IF(N352="sníž. přenesená",J352,0)</f>
        <v>0</v>
      </c>
      <c r="BI352" s="240">
        <f>IF(N352="nulová",J352,0)</f>
        <v>0</v>
      </c>
      <c r="BJ352" s="18" t="s">
        <v>89</v>
      </c>
      <c r="BK352" s="240">
        <f>ROUND(I352*H352,2)</f>
        <v>0</v>
      </c>
      <c r="BL352" s="18" t="s">
        <v>334</v>
      </c>
      <c r="BM352" s="239" t="s">
        <v>1274</v>
      </c>
    </row>
    <row r="353" s="2" customFormat="1">
      <c r="A353" s="39"/>
      <c r="B353" s="40"/>
      <c r="C353" s="41"/>
      <c r="D353" s="241" t="s">
        <v>158</v>
      </c>
      <c r="E353" s="41"/>
      <c r="F353" s="242" t="s">
        <v>1275</v>
      </c>
      <c r="G353" s="41"/>
      <c r="H353" s="41"/>
      <c r="I353" s="243"/>
      <c r="J353" s="41"/>
      <c r="K353" s="41"/>
      <c r="L353" s="45"/>
      <c r="M353" s="244"/>
      <c r="N353" s="245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158</v>
      </c>
      <c r="AU353" s="18" t="s">
        <v>91</v>
      </c>
    </row>
    <row r="354" s="2" customFormat="1">
      <c r="A354" s="39"/>
      <c r="B354" s="40"/>
      <c r="C354" s="41"/>
      <c r="D354" s="251" t="s">
        <v>243</v>
      </c>
      <c r="E354" s="41"/>
      <c r="F354" s="252" t="s">
        <v>1276</v>
      </c>
      <c r="G354" s="41"/>
      <c r="H354" s="41"/>
      <c r="I354" s="243"/>
      <c r="J354" s="41"/>
      <c r="K354" s="41"/>
      <c r="L354" s="45"/>
      <c r="M354" s="244"/>
      <c r="N354" s="245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243</v>
      </c>
      <c r="AU354" s="18" t="s">
        <v>91</v>
      </c>
    </row>
    <row r="355" s="12" customFormat="1" ht="22.8" customHeight="1">
      <c r="A355" s="12"/>
      <c r="B355" s="212"/>
      <c r="C355" s="213"/>
      <c r="D355" s="214" t="s">
        <v>81</v>
      </c>
      <c r="E355" s="226" t="s">
        <v>397</v>
      </c>
      <c r="F355" s="226" t="s">
        <v>398</v>
      </c>
      <c r="G355" s="213"/>
      <c r="H355" s="213"/>
      <c r="I355" s="216"/>
      <c r="J355" s="227">
        <f>BK355</f>
        <v>0</v>
      </c>
      <c r="K355" s="213"/>
      <c r="L355" s="218"/>
      <c r="M355" s="219"/>
      <c r="N355" s="220"/>
      <c r="O355" s="220"/>
      <c r="P355" s="221">
        <f>SUM(P356:P374)</f>
        <v>0</v>
      </c>
      <c r="Q355" s="220"/>
      <c r="R355" s="221">
        <f>SUM(R356:R374)</f>
        <v>0.20703000000000002</v>
      </c>
      <c r="S355" s="220"/>
      <c r="T355" s="222">
        <f>SUM(T356:T374)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23" t="s">
        <v>91</v>
      </c>
      <c r="AT355" s="224" t="s">
        <v>81</v>
      </c>
      <c r="AU355" s="224" t="s">
        <v>89</v>
      </c>
      <c r="AY355" s="223" t="s">
        <v>150</v>
      </c>
      <c r="BK355" s="225">
        <f>SUM(BK356:BK374)</f>
        <v>0</v>
      </c>
    </row>
    <row r="356" s="2" customFormat="1" ht="21.75" customHeight="1">
      <c r="A356" s="39"/>
      <c r="B356" s="40"/>
      <c r="C356" s="228" t="s">
        <v>705</v>
      </c>
      <c r="D356" s="228" t="s">
        <v>153</v>
      </c>
      <c r="E356" s="229" t="s">
        <v>857</v>
      </c>
      <c r="F356" s="230" t="s">
        <v>858</v>
      </c>
      <c r="G356" s="231" t="s">
        <v>239</v>
      </c>
      <c r="H356" s="232">
        <v>6</v>
      </c>
      <c r="I356" s="233"/>
      <c r="J356" s="234">
        <f>ROUND(I356*H356,2)</f>
        <v>0</v>
      </c>
      <c r="K356" s="230" t="s">
        <v>240</v>
      </c>
      <c r="L356" s="45"/>
      <c r="M356" s="235" t="s">
        <v>1</v>
      </c>
      <c r="N356" s="236" t="s">
        <v>47</v>
      </c>
      <c r="O356" s="92"/>
      <c r="P356" s="237">
        <f>O356*H356</f>
        <v>0</v>
      </c>
      <c r="Q356" s="237">
        <v>0.026530000000000001</v>
      </c>
      <c r="R356" s="237">
        <f>Q356*H356</f>
        <v>0.15918000000000002</v>
      </c>
      <c r="S356" s="237">
        <v>0</v>
      </c>
      <c r="T356" s="238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9" t="s">
        <v>334</v>
      </c>
      <c r="AT356" s="239" t="s">
        <v>153</v>
      </c>
      <c r="AU356" s="239" t="s">
        <v>91</v>
      </c>
      <c r="AY356" s="18" t="s">
        <v>150</v>
      </c>
      <c r="BE356" s="240">
        <f>IF(N356="základní",J356,0)</f>
        <v>0</v>
      </c>
      <c r="BF356" s="240">
        <f>IF(N356="snížená",J356,0)</f>
        <v>0</v>
      </c>
      <c r="BG356" s="240">
        <f>IF(N356="zákl. přenesená",J356,0)</f>
        <v>0</v>
      </c>
      <c r="BH356" s="240">
        <f>IF(N356="sníž. přenesená",J356,0)</f>
        <v>0</v>
      </c>
      <c r="BI356" s="240">
        <f>IF(N356="nulová",J356,0)</f>
        <v>0</v>
      </c>
      <c r="BJ356" s="18" t="s">
        <v>89</v>
      </c>
      <c r="BK356" s="240">
        <f>ROUND(I356*H356,2)</f>
        <v>0</v>
      </c>
      <c r="BL356" s="18" t="s">
        <v>334</v>
      </c>
      <c r="BM356" s="239" t="s">
        <v>859</v>
      </c>
    </row>
    <row r="357" s="2" customFormat="1">
      <c r="A357" s="39"/>
      <c r="B357" s="40"/>
      <c r="C357" s="41"/>
      <c r="D357" s="241" t="s">
        <v>158</v>
      </c>
      <c r="E357" s="41"/>
      <c r="F357" s="242" t="s">
        <v>860</v>
      </c>
      <c r="G357" s="41"/>
      <c r="H357" s="41"/>
      <c r="I357" s="243"/>
      <c r="J357" s="41"/>
      <c r="K357" s="41"/>
      <c r="L357" s="45"/>
      <c r="M357" s="244"/>
      <c r="N357" s="245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158</v>
      </c>
      <c r="AU357" s="18" t="s">
        <v>91</v>
      </c>
    </row>
    <row r="358" s="2" customFormat="1">
      <c r="A358" s="39"/>
      <c r="B358" s="40"/>
      <c r="C358" s="41"/>
      <c r="D358" s="251" t="s">
        <v>243</v>
      </c>
      <c r="E358" s="41"/>
      <c r="F358" s="252" t="s">
        <v>861</v>
      </c>
      <c r="G358" s="41"/>
      <c r="H358" s="41"/>
      <c r="I358" s="243"/>
      <c r="J358" s="41"/>
      <c r="K358" s="41"/>
      <c r="L358" s="45"/>
      <c r="M358" s="244"/>
      <c r="N358" s="245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243</v>
      </c>
      <c r="AU358" s="18" t="s">
        <v>91</v>
      </c>
    </row>
    <row r="359" s="13" customFormat="1">
      <c r="A359" s="13"/>
      <c r="B359" s="253"/>
      <c r="C359" s="254"/>
      <c r="D359" s="241" t="s">
        <v>251</v>
      </c>
      <c r="E359" s="255" t="s">
        <v>1</v>
      </c>
      <c r="F359" s="256" t="s">
        <v>252</v>
      </c>
      <c r="G359" s="254"/>
      <c r="H359" s="255" t="s">
        <v>1</v>
      </c>
      <c r="I359" s="257"/>
      <c r="J359" s="254"/>
      <c r="K359" s="254"/>
      <c r="L359" s="258"/>
      <c r="M359" s="259"/>
      <c r="N359" s="260"/>
      <c r="O359" s="260"/>
      <c r="P359" s="260"/>
      <c r="Q359" s="260"/>
      <c r="R359" s="260"/>
      <c r="S359" s="260"/>
      <c r="T359" s="26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2" t="s">
        <v>251</v>
      </c>
      <c r="AU359" s="262" t="s">
        <v>91</v>
      </c>
      <c r="AV359" s="13" t="s">
        <v>89</v>
      </c>
      <c r="AW359" s="13" t="s">
        <v>37</v>
      </c>
      <c r="AX359" s="13" t="s">
        <v>82</v>
      </c>
      <c r="AY359" s="262" t="s">
        <v>150</v>
      </c>
    </row>
    <row r="360" s="13" customFormat="1">
      <c r="A360" s="13"/>
      <c r="B360" s="253"/>
      <c r="C360" s="254"/>
      <c r="D360" s="241" t="s">
        <v>251</v>
      </c>
      <c r="E360" s="255" t="s">
        <v>1</v>
      </c>
      <c r="F360" s="256" t="s">
        <v>271</v>
      </c>
      <c r="G360" s="254"/>
      <c r="H360" s="255" t="s">
        <v>1</v>
      </c>
      <c r="I360" s="257"/>
      <c r="J360" s="254"/>
      <c r="K360" s="254"/>
      <c r="L360" s="258"/>
      <c r="M360" s="259"/>
      <c r="N360" s="260"/>
      <c r="O360" s="260"/>
      <c r="P360" s="260"/>
      <c r="Q360" s="260"/>
      <c r="R360" s="260"/>
      <c r="S360" s="260"/>
      <c r="T360" s="26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2" t="s">
        <v>251</v>
      </c>
      <c r="AU360" s="262" t="s">
        <v>91</v>
      </c>
      <c r="AV360" s="13" t="s">
        <v>89</v>
      </c>
      <c r="AW360" s="13" t="s">
        <v>37</v>
      </c>
      <c r="AX360" s="13" t="s">
        <v>82</v>
      </c>
      <c r="AY360" s="262" t="s">
        <v>150</v>
      </c>
    </row>
    <row r="361" s="14" customFormat="1">
      <c r="A361" s="14"/>
      <c r="B361" s="263"/>
      <c r="C361" s="264"/>
      <c r="D361" s="241" t="s">
        <v>251</v>
      </c>
      <c r="E361" s="265" t="s">
        <v>1</v>
      </c>
      <c r="F361" s="266" t="s">
        <v>862</v>
      </c>
      <c r="G361" s="264"/>
      <c r="H361" s="267">
        <v>6</v>
      </c>
      <c r="I361" s="268"/>
      <c r="J361" s="264"/>
      <c r="K361" s="264"/>
      <c r="L361" s="269"/>
      <c r="M361" s="270"/>
      <c r="N361" s="271"/>
      <c r="O361" s="271"/>
      <c r="P361" s="271"/>
      <c r="Q361" s="271"/>
      <c r="R361" s="271"/>
      <c r="S361" s="271"/>
      <c r="T361" s="27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73" t="s">
        <v>251</v>
      </c>
      <c r="AU361" s="273" t="s">
        <v>91</v>
      </c>
      <c r="AV361" s="14" t="s">
        <v>91</v>
      </c>
      <c r="AW361" s="14" t="s">
        <v>37</v>
      </c>
      <c r="AX361" s="14" t="s">
        <v>82</v>
      </c>
      <c r="AY361" s="273" t="s">
        <v>150</v>
      </c>
    </row>
    <row r="362" s="15" customFormat="1">
      <c r="A362" s="15"/>
      <c r="B362" s="274"/>
      <c r="C362" s="275"/>
      <c r="D362" s="241" t="s">
        <v>251</v>
      </c>
      <c r="E362" s="276" t="s">
        <v>1</v>
      </c>
      <c r="F362" s="277" t="s">
        <v>255</v>
      </c>
      <c r="G362" s="275"/>
      <c r="H362" s="278">
        <v>6</v>
      </c>
      <c r="I362" s="279"/>
      <c r="J362" s="275"/>
      <c r="K362" s="275"/>
      <c r="L362" s="280"/>
      <c r="M362" s="281"/>
      <c r="N362" s="282"/>
      <c r="O362" s="282"/>
      <c r="P362" s="282"/>
      <c r="Q362" s="282"/>
      <c r="R362" s="282"/>
      <c r="S362" s="282"/>
      <c r="T362" s="283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84" t="s">
        <v>251</v>
      </c>
      <c r="AU362" s="284" t="s">
        <v>91</v>
      </c>
      <c r="AV362" s="15" t="s">
        <v>149</v>
      </c>
      <c r="AW362" s="15" t="s">
        <v>37</v>
      </c>
      <c r="AX362" s="15" t="s">
        <v>89</v>
      </c>
      <c r="AY362" s="284" t="s">
        <v>150</v>
      </c>
    </row>
    <row r="363" s="2" customFormat="1" ht="33" customHeight="1">
      <c r="A363" s="39"/>
      <c r="B363" s="40"/>
      <c r="C363" s="228" t="s">
        <v>713</v>
      </c>
      <c r="D363" s="228" t="s">
        <v>153</v>
      </c>
      <c r="E363" s="229" t="s">
        <v>864</v>
      </c>
      <c r="F363" s="230" t="s">
        <v>865</v>
      </c>
      <c r="G363" s="231" t="s">
        <v>393</v>
      </c>
      <c r="H363" s="232">
        <v>1</v>
      </c>
      <c r="I363" s="233"/>
      <c r="J363" s="234">
        <f>ROUND(I363*H363,2)</f>
        <v>0</v>
      </c>
      <c r="K363" s="230" t="s">
        <v>240</v>
      </c>
      <c r="L363" s="45"/>
      <c r="M363" s="235" t="s">
        <v>1</v>
      </c>
      <c r="N363" s="236" t="s">
        <v>47</v>
      </c>
      <c r="O363" s="92"/>
      <c r="P363" s="237">
        <f>O363*H363</f>
        <v>0</v>
      </c>
      <c r="Q363" s="237">
        <v>0.00014999999999999999</v>
      </c>
      <c r="R363" s="237">
        <f>Q363*H363</f>
        <v>0.00014999999999999999</v>
      </c>
      <c r="S363" s="237">
        <v>0</v>
      </c>
      <c r="T363" s="238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9" t="s">
        <v>334</v>
      </c>
      <c r="AT363" s="239" t="s">
        <v>153</v>
      </c>
      <c r="AU363" s="239" t="s">
        <v>91</v>
      </c>
      <c r="AY363" s="18" t="s">
        <v>150</v>
      </c>
      <c r="BE363" s="240">
        <f>IF(N363="základní",J363,0)</f>
        <v>0</v>
      </c>
      <c r="BF363" s="240">
        <f>IF(N363="snížená",J363,0)</f>
        <v>0</v>
      </c>
      <c r="BG363" s="240">
        <f>IF(N363="zákl. přenesená",J363,0)</f>
        <v>0</v>
      </c>
      <c r="BH363" s="240">
        <f>IF(N363="sníž. přenesená",J363,0)</f>
        <v>0</v>
      </c>
      <c r="BI363" s="240">
        <f>IF(N363="nulová",J363,0)</f>
        <v>0</v>
      </c>
      <c r="BJ363" s="18" t="s">
        <v>89</v>
      </c>
      <c r="BK363" s="240">
        <f>ROUND(I363*H363,2)</f>
        <v>0</v>
      </c>
      <c r="BL363" s="18" t="s">
        <v>334</v>
      </c>
      <c r="BM363" s="239" t="s">
        <v>866</v>
      </c>
    </row>
    <row r="364" s="2" customFormat="1">
      <c r="A364" s="39"/>
      <c r="B364" s="40"/>
      <c r="C364" s="41"/>
      <c r="D364" s="241" t="s">
        <v>158</v>
      </c>
      <c r="E364" s="41"/>
      <c r="F364" s="242" t="s">
        <v>867</v>
      </c>
      <c r="G364" s="41"/>
      <c r="H364" s="41"/>
      <c r="I364" s="243"/>
      <c r="J364" s="41"/>
      <c r="K364" s="41"/>
      <c r="L364" s="45"/>
      <c r="M364" s="244"/>
      <c r="N364" s="245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158</v>
      </c>
      <c r="AU364" s="18" t="s">
        <v>91</v>
      </c>
    </row>
    <row r="365" s="2" customFormat="1">
      <c r="A365" s="39"/>
      <c r="B365" s="40"/>
      <c r="C365" s="41"/>
      <c r="D365" s="251" t="s">
        <v>243</v>
      </c>
      <c r="E365" s="41"/>
      <c r="F365" s="252" t="s">
        <v>868</v>
      </c>
      <c r="G365" s="41"/>
      <c r="H365" s="41"/>
      <c r="I365" s="243"/>
      <c r="J365" s="41"/>
      <c r="K365" s="41"/>
      <c r="L365" s="45"/>
      <c r="M365" s="244"/>
      <c r="N365" s="245"/>
      <c r="O365" s="92"/>
      <c r="P365" s="92"/>
      <c r="Q365" s="92"/>
      <c r="R365" s="92"/>
      <c r="S365" s="92"/>
      <c r="T365" s="93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243</v>
      </c>
      <c r="AU365" s="18" t="s">
        <v>91</v>
      </c>
    </row>
    <row r="366" s="2" customFormat="1" ht="16.5" customHeight="1">
      <c r="A366" s="39"/>
      <c r="B366" s="40"/>
      <c r="C366" s="289" t="s">
        <v>721</v>
      </c>
      <c r="D366" s="289" t="s">
        <v>468</v>
      </c>
      <c r="E366" s="290" t="s">
        <v>870</v>
      </c>
      <c r="F366" s="291" t="s">
        <v>871</v>
      </c>
      <c r="G366" s="292" t="s">
        <v>393</v>
      </c>
      <c r="H366" s="293">
        <v>1</v>
      </c>
      <c r="I366" s="294"/>
      <c r="J366" s="295">
        <f>ROUND(I366*H366,2)</f>
        <v>0</v>
      </c>
      <c r="K366" s="291" t="s">
        <v>1</v>
      </c>
      <c r="L366" s="296"/>
      <c r="M366" s="297" t="s">
        <v>1</v>
      </c>
      <c r="N366" s="298" t="s">
        <v>47</v>
      </c>
      <c r="O366" s="92"/>
      <c r="P366" s="237">
        <f>O366*H366</f>
        <v>0</v>
      </c>
      <c r="Q366" s="237">
        <v>0.00089999999999999998</v>
      </c>
      <c r="R366" s="237">
        <f>Q366*H366</f>
        <v>0.00089999999999999998</v>
      </c>
      <c r="S366" s="237">
        <v>0</v>
      </c>
      <c r="T366" s="238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9" t="s">
        <v>605</v>
      </c>
      <c r="AT366" s="239" t="s">
        <v>468</v>
      </c>
      <c r="AU366" s="239" t="s">
        <v>91</v>
      </c>
      <c r="AY366" s="18" t="s">
        <v>150</v>
      </c>
      <c r="BE366" s="240">
        <f>IF(N366="základní",J366,0)</f>
        <v>0</v>
      </c>
      <c r="BF366" s="240">
        <f>IF(N366="snížená",J366,0)</f>
        <v>0</v>
      </c>
      <c r="BG366" s="240">
        <f>IF(N366="zákl. přenesená",J366,0)</f>
        <v>0</v>
      </c>
      <c r="BH366" s="240">
        <f>IF(N366="sníž. přenesená",J366,0)</f>
        <v>0</v>
      </c>
      <c r="BI366" s="240">
        <f>IF(N366="nulová",J366,0)</f>
        <v>0</v>
      </c>
      <c r="BJ366" s="18" t="s">
        <v>89</v>
      </c>
      <c r="BK366" s="240">
        <f>ROUND(I366*H366,2)</f>
        <v>0</v>
      </c>
      <c r="BL366" s="18" t="s">
        <v>334</v>
      </c>
      <c r="BM366" s="239" t="s">
        <v>872</v>
      </c>
    </row>
    <row r="367" s="2" customFormat="1" ht="24.15" customHeight="1">
      <c r="A367" s="39"/>
      <c r="B367" s="40"/>
      <c r="C367" s="228" t="s">
        <v>728</v>
      </c>
      <c r="D367" s="228" t="s">
        <v>153</v>
      </c>
      <c r="E367" s="229" t="s">
        <v>874</v>
      </c>
      <c r="F367" s="230" t="s">
        <v>875</v>
      </c>
      <c r="G367" s="231" t="s">
        <v>239</v>
      </c>
      <c r="H367" s="232">
        <v>40</v>
      </c>
      <c r="I367" s="233"/>
      <c r="J367" s="234">
        <f>ROUND(I367*H367,2)</f>
        <v>0</v>
      </c>
      <c r="K367" s="230" t="s">
        <v>1</v>
      </c>
      <c r="L367" s="45"/>
      <c r="M367" s="235" t="s">
        <v>1</v>
      </c>
      <c r="N367" s="236" t="s">
        <v>47</v>
      </c>
      <c r="O367" s="92"/>
      <c r="P367" s="237">
        <f>O367*H367</f>
        <v>0</v>
      </c>
      <c r="Q367" s="237">
        <v>0.00117</v>
      </c>
      <c r="R367" s="237">
        <f>Q367*H367</f>
        <v>0.046800000000000001</v>
      </c>
      <c r="S367" s="237">
        <v>0</v>
      </c>
      <c r="T367" s="238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9" t="s">
        <v>334</v>
      </c>
      <c r="AT367" s="239" t="s">
        <v>153</v>
      </c>
      <c r="AU367" s="239" t="s">
        <v>91</v>
      </c>
      <c r="AY367" s="18" t="s">
        <v>150</v>
      </c>
      <c r="BE367" s="240">
        <f>IF(N367="základní",J367,0)</f>
        <v>0</v>
      </c>
      <c r="BF367" s="240">
        <f>IF(N367="snížená",J367,0)</f>
        <v>0</v>
      </c>
      <c r="BG367" s="240">
        <f>IF(N367="zákl. přenesená",J367,0)</f>
        <v>0</v>
      </c>
      <c r="BH367" s="240">
        <f>IF(N367="sníž. přenesená",J367,0)</f>
        <v>0</v>
      </c>
      <c r="BI367" s="240">
        <f>IF(N367="nulová",J367,0)</f>
        <v>0</v>
      </c>
      <c r="BJ367" s="18" t="s">
        <v>89</v>
      </c>
      <c r="BK367" s="240">
        <f>ROUND(I367*H367,2)</f>
        <v>0</v>
      </c>
      <c r="BL367" s="18" t="s">
        <v>334</v>
      </c>
      <c r="BM367" s="239" t="s">
        <v>876</v>
      </c>
    </row>
    <row r="368" s="13" customFormat="1">
      <c r="A368" s="13"/>
      <c r="B368" s="253"/>
      <c r="C368" s="254"/>
      <c r="D368" s="241" t="s">
        <v>251</v>
      </c>
      <c r="E368" s="255" t="s">
        <v>1</v>
      </c>
      <c r="F368" s="256" t="s">
        <v>252</v>
      </c>
      <c r="G368" s="254"/>
      <c r="H368" s="255" t="s">
        <v>1</v>
      </c>
      <c r="I368" s="257"/>
      <c r="J368" s="254"/>
      <c r="K368" s="254"/>
      <c r="L368" s="258"/>
      <c r="M368" s="259"/>
      <c r="N368" s="260"/>
      <c r="O368" s="260"/>
      <c r="P368" s="260"/>
      <c r="Q368" s="260"/>
      <c r="R368" s="260"/>
      <c r="S368" s="260"/>
      <c r="T368" s="26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2" t="s">
        <v>251</v>
      </c>
      <c r="AU368" s="262" t="s">
        <v>91</v>
      </c>
      <c r="AV368" s="13" t="s">
        <v>89</v>
      </c>
      <c r="AW368" s="13" t="s">
        <v>37</v>
      </c>
      <c r="AX368" s="13" t="s">
        <v>82</v>
      </c>
      <c r="AY368" s="262" t="s">
        <v>150</v>
      </c>
    </row>
    <row r="369" s="13" customFormat="1">
      <c r="A369" s="13"/>
      <c r="B369" s="253"/>
      <c r="C369" s="254"/>
      <c r="D369" s="241" t="s">
        <v>251</v>
      </c>
      <c r="E369" s="255" t="s">
        <v>1</v>
      </c>
      <c r="F369" s="256" t="s">
        <v>253</v>
      </c>
      <c r="G369" s="254"/>
      <c r="H369" s="255" t="s">
        <v>1</v>
      </c>
      <c r="I369" s="257"/>
      <c r="J369" s="254"/>
      <c r="K369" s="254"/>
      <c r="L369" s="258"/>
      <c r="M369" s="259"/>
      <c r="N369" s="260"/>
      <c r="O369" s="260"/>
      <c r="P369" s="260"/>
      <c r="Q369" s="260"/>
      <c r="R369" s="260"/>
      <c r="S369" s="260"/>
      <c r="T369" s="26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2" t="s">
        <v>251</v>
      </c>
      <c r="AU369" s="262" t="s">
        <v>91</v>
      </c>
      <c r="AV369" s="13" t="s">
        <v>89</v>
      </c>
      <c r="AW369" s="13" t="s">
        <v>37</v>
      </c>
      <c r="AX369" s="13" t="s">
        <v>82</v>
      </c>
      <c r="AY369" s="262" t="s">
        <v>150</v>
      </c>
    </row>
    <row r="370" s="14" customFormat="1">
      <c r="A370" s="14"/>
      <c r="B370" s="263"/>
      <c r="C370" s="264"/>
      <c r="D370" s="241" t="s">
        <v>251</v>
      </c>
      <c r="E370" s="265" t="s">
        <v>1</v>
      </c>
      <c r="F370" s="266" t="s">
        <v>254</v>
      </c>
      <c r="G370" s="264"/>
      <c r="H370" s="267">
        <v>40</v>
      </c>
      <c r="I370" s="268"/>
      <c r="J370" s="264"/>
      <c r="K370" s="264"/>
      <c r="L370" s="269"/>
      <c r="M370" s="270"/>
      <c r="N370" s="271"/>
      <c r="O370" s="271"/>
      <c r="P370" s="271"/>
      <c r="Q370" s="271"/>
      <c r="R370" s="271"/>
      <c r="S370" s="271"/>
      <c r="T370" s="27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3" t="s">
        <v>251</v>
      </c>
      <c r="AU370" s="273" t="s">
        <v>91</v>
      </c>
      <c r="AV370" s="14" t="s">
        <v>91</v>
      </c>
      <c r="AW370" s="14" t="s">
        <v>37</v>
      </c>
      <c r="AX370" s="14" t="s">
        <v>82</v>
      </c>
      <c r="AY370" s="273" t="s">
        <v>150</v>
      </c>
    </row>
    <row r="371" s="15" customFormat="1">
      <c r="A371" s="15"/>
      <c r="B371" s="274"/>
      <c r="C371" s="275"/>
      <c r="D371" s="241" t="s">
        <v>251</v>
      </c>
      <c r="E371" s="276" t="s">
        <v>1</v>
      </c>
      <c r="F371" s="277" t="s">
        <v>255</v>
      </c>
      <c r="G371" s="275"/>
      <c r="H371" s="278">
        <v>40</v>
      </c>
      <c r="I371" s="279"/>
      <c r="J371" s="275"/>
      <c r="K371" s="275"/>
      <c r="L371" s="280"/>
      <c r="M371" s="281"/>
      <c r="N371" s="282"/>
      <c r="O371" s="282"/>
      <c r="P371" s="282"/>
      <c r="Q371" s="282"/>
      <c r="R371" s="282"/>
      <c r="S371" s="282"/>
      <c r="T371" s="283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84" t="s">
        <v>251</v>
      </c>
      <c r="AU371" s="284" t="s">
        <v>91</v>
      </c>
      <c r="AV371" s="15" t="s">
        <v>149</v>
      </c>
      <c r="AW371" s="15" t="s">
        <v>37</v>
      </c>
      <c r="AX371" s="15" t="s">
        <v>89</v>
      </c>
      <c r="AY371" s="284" t="s">
        <v>150</v>
      </c>
    </row>
    <row r="372" s="2" customFormat="1" ht="24.15" customHeight="1">
      <c r="A372" s="39"/>
      <c r="B372" s="40"/>
      <c r="C372" s="228" t="s">
        <v>732</v>
      </c>
      <c r="D372" s="228" t="s">
        <v>153</v>
      </c>
      <c r="E372" s="229" t="s">
        <v>878</v>
      </c>
      <c r="F372" s="230" t="s">
        <v>879</v>
      </c>
      <c r="G372" s="231" t="s">
        <v>292</v>
      </c>
      <c r="H372" s="232">
        <v>0.20699999999999999</v>
      </c>
      <c r="I372" s="233"/>
      <c r="J372" s="234">
        <f>ROUND(I372*H372,2)</f>
        <v>0</v>
      </c>
      <c r="K372" s="230" t="s">
        <v>240</v>
      </c>
      <c r="L372" s="45"/>
      <c r="M372" s="235" t="s">
        <v>1</v>
      </c>
      <c r="N372" s="236" t="s">
        <v>47</v>
      </c>
      <c r="O372" s="92"/>
      <c r="P372" s="237">
        <f>O372*H372</f>
        <v>0</v>
      </c>
      <c r="Q372" s="237">
        <v>0</v>
      </c>
      <c r="R372" s="237">
        <f>Q372*H372</f>
        <v>0</v>
      </c>
      <c r="S372" s="237">
        <v>0</v>
      </c>
      <c r="T372" s="238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9" t="s">
        <v>334</v>
      </c>
      <c r="AT372" s="239" t="s">
        <v>153</v>
      </c>
      <c r="AU372" s="239" t="s">
        <v>91</v>
      </c>
      <c r="AY372" s="18" t="s">
        <v>150</v>
      </c>
      <c r="BE372" s="240">
        <f>IF(N372="základní",J372,0)</f>
        <v>0</v>
      </c>
      <c r="BF372" s="240">
        <f>IF(N372="snížená",J372,0)</f>
        <v>0</v>
      </c>
      <c r="BG372" s="240">
        <f>IF(N372="zákl. přenesená",J372,0)</f>
        <v>0</v>
      </c>
      <c r="BH372" s="240">
        <f>IF(N372="sníž. přenesená",J372,0)</f>
        <v>0</v>
      </c>
      <c r="BI372" s="240">
        <f>IF(N372="nulová",J372,0)</f>
        <v>0</v>
      </c>
      <c r="BJ372" s="18" t="s">
        <v>89</v>
      </c>
      <c r="BK372" s="240">
        <f>ROUND(I372*H372,2)</f>
        <v>0</v>
      </c>
      <c r="BL372" s="18" t="s">
        <v>334</v>
      </c>
      <c r="BM372" s="239" t="s">
        <v>1277</v>
      </c>
    </row>
    <row r="373" s="2" customFormat="1">
      <c r="A373" s="39"/>
      <c r="B373" s="40"/>
      <c r="C373" s="41"/>
      <c r="D373" s="241" t="s">
        <v>158</v>
      </c>
      <c r="E373" s="41"/>
      <c r="F373" s="242" t="s">
        <v>881</v>
      </c>
      <c r="G373" s="41"/>
      <c r="H373" s="41"/>
      <c r="I373" s="243"/>
      <c r="J373" s="41"/>
      <c r="K373" s="41"/>
      <c r="L373" s="45"/>
      <c r="M373" s="244"/>
      <c r="N373" s="245"/>
      <c r="O373" s="92"/>
      <c r="P373" s="92"/>
      <c r="Q373" s="92"/>
      <c r="R373" s="92"/>
      <c r="S373" s="92"/>
      <c r="T373" s="93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158</v>
      </c>
      <c r="AU373" s="18" t="s">
        <v>91</v>
      </c>
    </row>
    <row r="374" s="2" customFormat="1">
      <c r="A374" s="39"/>
      <c r="B374" s="40"/>
      <c r="C374" s="41"/>
      <c r="D374" s="251" t="s">
        <v>243</v>
      </c>
      <c r="E374" s="41"/>
      <c r="F374" s="252" t="s">
        <v>882</v>
      </c>
      <c r="G374" s="41"/>
      <c r="H374" s="41"/>
      <c r="I374" s="243"/>
      <c r="J374" s="41"/>
      <c r="K374" s="41"/>
      <c r="L374" s="45"/>
      <c r="M374" s="244"/>
      <c r="N374" s="245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243</v>
      </c>
      <c r="AU374" s="18" t="s">
        <v>91</v>
      </c>
    </row>
    <row r="375" s="12" customFormat="1" ht="22.8" customHeight="1">
      <c r="A375" s="12"/>
      <c r="B375" s="212"/>
      <c r="C375" s="213"/>
      <c r="D375" s="214" t="s">
        <v>81</v>
      </c>
      <c r="E375" s="226" t="s">
        <v>406</v>
      </c>
      <c r="F375" s="226" t="s">
        <v>407</v>
      </c>
      <c r="G375" s="213"/>
      <c r="H375" s="213"/>
      <c r="I375" s="216"/>
      <c r="J375" s="227">
        <f>BK375</f>
        <v>0</v>
      </c>
      <c r="K375" s="213"/>
      <c r="L375" s="218"/>
      <c r="M375" s="219"/>
      <c r="N375" s="220"/>
      <c r="O375" s="220"/>
      <c r="P375" s="221">
        <f>SUM(P376:P385)</f>
        <v>0</v>
      </c>
      <c r="Q375" s="220"/>
      <c r="R375" s="221">
        <f>SUM(R376:R385)</f>
        <v>0.17868239999999996</v>
      </c>
      <c r="S375" s="220"/>
      <c r="T375" s="222">
        <f>SUM(T376:T385)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23" t="s">
        <v>91</v>
      </c>
      <c r="AT375" s="224" t="s">
        <v>81</v>
      </c>
      <c r="AU375" s="224" t="s">
        <v>89</v>
      </c>
      <c r="AY375" s="223" t="s">
        <v>150</v>
      </c>
      <c r="BK375" s="225">
        <f>SUM(BK376:BK385)</f>
        <v>0</v>
      </c>
    </row>
    <row r="376" s="2" customFormat="1" ht="33" customHeight="1">
      <c r="A376" s="39"/>
      <c r="B376" s="40"/>
      <c r="C376" s="228" t="s">
        <v>739</v>
      </c>
      <c r="D376" s="228" t="s">
        <v>153</v>
      </c>
      <c r="E376" s="229" t="s">
        <v>1278</v>
      </c>
      <c r="F376" s="230" t="s">
        <v>1279</v>
      </c>
      <c r="G376" s="231" t="s">
        <v>239</v>
      </c>
      <c r="H376" s="232">
        <v>16.559999999999999</v>
      </c>
      <c r="I376" s="233"/>
      <c r="J376" s="234">
        <f>ROUND(I376*H376,2)</f>
        <v>0</v>
      </c>
      <c r="K376" s="230" t="s">
        <v>240</v>
      </c>
      <c r="L376" s="45"/>
      <c r="M376" s="235" t="s">
        <v>1</v>
      </c>
      <c r="N376" s="236" t="s">
        <v>47</v>
      </c>
      <c r="O376" s="92"/>
      <c r="P376" s="237">
        <f>O376*H376</f>
        <v>0</v>
      </c>
      <c r="Q376" s="237">
        <v>0.010789999999999999</v>
      </c>
      <c r="R376" s="237">
        <f>Q376*H376</f>
        <v>0.17868239999999996</v>
      </c>
      <c r="S376" s="237">
        <v>0</v>
      </c>
      <c r="T376" s="238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9" t="s">
        <v>334</v>
      </c>
      <c r="AT376" s="239" t="s">
        <v>153</v>
      </c>
      <c r="AU376" s="239" t="s">
        <v>91</v>
      </c>
      <c r="AY376" s="18" t="s">
        <v>150</v>
      </c>
      <c r="BE376" s="240">
        <f>IF(N376="základní",J376,0)</f>
        <v>0</v>
      </c>
      <c r="BF376" s="240">
        <f>IF(N376="snížená",J376,0)</f>
        <v>0</v>
      </c>
      <c r="BG376" s="240">
        <f>IF(N376="zákl. přenesená",J376,0)</f>
        <v>0</v>
      </c>
      <c r="BH376" s="240">
        <f>IF(N376="sníž. přenesená",J376,0)</f>
        <v>0</v>
      </c>
      <c r="BI376" s="240">
        <f>IF(N376="nulová",J376,0)</f>
        <v>0</v>
      </c>
      <c r="BJ376" s="18" t="s">
        <v>89</v>
      </c>
      <c r="BK376" s="240">
        <f>ROUND(I376*H376,2)</f>
        <v>0</v>
      </c>
      <c r="BL376" s="18" t="s">
        <v>334</v>
      </c>
      <c r="BM376" s="239" t="s">
        <v>1280</v>
      </c>
    </row>
    <row r="377" s="2" customFormat="1">
      <c r="A377" s="39"/>
      <c r="B377" s="40"/>
      <c r="C377" s="41"/>
      <c r="D377" s="241" t="s">
        <v>158</v>
      </c>
      <c r="E377" s="41"/>
      <c r="F377" s="242" t="s">
        <v>1281</v>
      </c>
      <c r="G377" s="41"/>
      <c r="H377" s="41"/>
      <c r="I377" s="243"/>
      <c r="J377" s="41"/>
      <c r="K377" s="41"/>
      <c r="L377" s="45"/>
      <c r="M377" s="244"/>
      <c r="N377" s="245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158</v>
      </c>
      <c r="AU377" s="18" t="s">
        <v>91</v>
      </c>
    </row>
    <row r="378" s="2" customFormat="1">
      <c r="A378" s="39"/>
      <c r="B378" s="40"/>
      <c r="C378" s="41"/>
      <c r="D378" s="251" t="s">
        <v>243</v>
      </c>
      <c r="E378" s="41"/>
      <c r="F378" s="252" t="s">
        <v>1282</v>
      </c>
      <c r="G378" s="41"/>
      <c r="H378" s="41"/>
      <c r="I378" s="243"/>
      <c r="J378" s="41"/>
      <c r="K378" s="41"/>
      <c r="L378" s="45"/>
      <c r="M378" s="244"/>
      <c r="N378" s="245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243</v>
      </c>
      <c r="AU378" s="18" t="s">
        <v>91</v>
      </c>
    </row>
    <row r="379" s="13" customFormat="1">
      <c r="A379" s="13"/>
      <c r="B379" s="253"/>
      <c r="C379" s="254"/>
      <c r="D379" s="241" t="s">
        <v>251</v>
      </c>
      <c r="E379" s="255" t="s">
        <v>1</v>
      </c>
      <c r="F379" s="256" t="s">
        <v>1283</v>
      </c>
      <c r="G379" s="254"/>
      <c r="H379" s="255" t="s">
        <v>1</v>
      </c>
      <c r="I379" s="257"/>
      <c r="J379" s="254"/>
      <c r="K379" s="254"/>
      <c r="L379" s="258"/>
      <c r="M379" s="259"/>
      <c r="N379" s="260"/>
      <c r="O379" s="260"/>
      <c r="P379" s="260"/>
      <c r="Q379" s="260"/>
      <c r="R379" s="260"/>
      <c r="S379" s="260"/>
      <c r="T379" s="26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2" t="s">
        <v>251</v>
      </c>
      <c r="AU379" s="262" t="s">
        <v>91</v>
      </c>
      <c r="AV379" s="13" t="s">
        <v>89</v>
      </c>
      <c r="AW379" s="13" t="s">
        <v>37</v>
      </c>
      <c r="AX379" s="13" t="s">
        <v>82</v>
      </c>
      <c r="AY379" s="262" t="s">
        <v>150</v>
      </c>
    </row>
    <row r="380" s="14" customFormat="1">
      <c r="A380" s="14"/>
      <c r="B380" s="263"/>
      <c r="C380" s="264"/>
      <c r="D380" s="241" t="s">
        <v>251</v>
      </c>
      <c r="E380" s="265" t="s">
        <v>1</v>
      </c>
      <c r="F380" s="266" t="s">
        <v>1284</v>
      </c>
      <c r="G380" s="264"/>
      <c r="H380" s="267">
        <v>10.560000000000001</v>
      </c>
      <c r="I380" s="268"/>
      <c r="J380" s="264"/>
      <c r="K380" s="264"/>
      <c r="L380" s="269"/>
      <c r="M380" s="270"/>
      <c r="N380" s="271"/>
      <c r="O380" s="271"/>
      <c r="P380" s="271"/>
      <c r="Q380" s="271"/>
      <c r="R380" s="271"/>
      <c r="S380" s="271"/>
      <c r="T380" s="27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73" t="s">
        <v>251</v>
      </c>
      <c r="AU380" s="273" t="s">
        <v>91</v>
      </c>
      <c r="AV380" s="14" t="s">
        <v>91</v>
      </c>
      <c r="AW380" s="14" t="s">
        <v>37</v>
      </c>
      <c r="AX380" s="14" t="s">
        <v>82</v>
      </c>
      <c r="AY380" s="273" t="s">
        <v>150</v>
      </c>
    </row>
    <row r="381" s="14" customFormat="1">
      <c r="A381" s="14"/>
      <c r="B381" s="263"/>
      <c r="C381" s="264"/>
      <c r="D381" s="241" t="s">
        <v>251</v>
      </c>
      <c r="E381" s="265" t="s">
        <v>1</v>
      </c>
      <c r="F381" s="266" t="s">
        <v>1285</v>
      </c>
      <c r="G381" s="264"/>
      <c r="H381" s="267">
        <v>6</v>
      </c>
      <c r="I381" s="268"/>
      <c r="J381" s="264"/>
      <c r="K381" s="264"/>
      <c r="L381" s="269"/>
      <c r="M381" s="270"/>
      <c r="N381" s="271"/>
      <c r="O381" s="271"/>
      <c r="P381" s="271"/>
      <c r="Q381" s="271"/>
      <c r="R381" s="271"/>
      <c r="S381" s="271"/>
      <c r="T381" s="27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73" t="s">
        <v>251</v>
      </c>
      <c r="AU381" s="273" t="s">
        <v>91</v>
      </c>
      <c r="AV381" s="14" t="s">
        <v>91</v>
      </c>
      <c r="AW381" s="14" t="s">
        <v>37</v>
      </c>
      <c r="AX381" s="14" t="s">
        <v>82</v>
      </c>
      <c r="AY381" s="273" t="s">
        <v>150</v>
      </c>
    </row>
    <row r="382" s="15" customFormat="1">
      <c r="A382" s="15"/>
      <c r="B382" s="274"/>
      <c r="C382" s="275"/>
      <c r="D382" s="241" t="s">
        <v>251</v>
      </c>
      <c r="E382" s="276" t="s">
        <v>1</v>
      </c>
      <c r="F382" s="277" t="s">
        <v>255</v>
      </c>
      <c r="G382" s="275"/>
      <c r="H382" s="278">
        <v>16.560000000000002</v>
      </c>
      <c r="I382" s="279"/>
      <c r="J382" s="275"/>
      <c r="K382" s="275"/>
      <c r="L382" s="280"/>
      <c r="M382" s="281"/>
      <c r="N382" s="282"/>
      <c r="O382" s="282"/>
      <c r="P382" s="282"/>
      <c r="Q382" s="282"/>
      <c r="R382" s="282"/>
      <c r="S382" s="282"/>
      <c r="T382" s="283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84" t="s">
        <v>251</v>
      </c>
      <c r="AU382" s="284" t="s">
        <v>91</v>
      </c>
      <c r="AV382" s="15" t="s">
        <v>149</v>
      </c>
      <c r="AW382" s="15" t="s">
        <v>37</v>
      </c>
      <c r="AX382" s="15" t="s">
        <v>89</v>
      </c>
      <c r="AY382" s="284" t="s">
        <v>150</v>
      </c>
    </row>
    <row r="383" s="2" customFormat="1" ht="24.15" customHeight="1">
      <c r="A383" s="39"/>
      <c r="B383" s="40"/>
      <c r="C383" s="228" t="s">
        <v>743</v>
      </c>
      <c r="D383" s="228" t="s">
        <v>153</v>
      </c>
      <c r="E383" s="229" t="s">
        <v>1286</v>
      </c>
      <c r="F383" s="230" t="s">
        <v>1287</v>
      </c>
      <c r="G383" s="231" t="s">
        <v>292</v>
      </c>
      <c r="H383" s="232">
        <v>0.17899999999999999</v>
      </c>
      <c r="I383" s="233"/>
      <c r="J383" s="234">
        <f>ROUND(I383*H383,2)</f>
        <v>0</v>
      </c>
      <c r="K383" s="230" t="s">
        <v>240</v>
      </c>
      <c r="L383" s="45"/>
      <c r="M383" s="235" t="s">
        <v>1</v>
      </c>
      <c r="N383" s="236" t="s">
        <v>47</v>
      </c>
      <c r="O383" s="92"/>
      <c r="P383" s="237">
        <f>O383*H383</f>
        <v>0</v>
      </c>
      <c r="Q383" s="237">
        <v>0</v>
      </c>
      <c r="R383" s="237">
        <f>Q383*H383</f>
        <v>0</v>
      </c>
      <c r="S383" s="237">
        <v>0</v>
      </c>
      <c r="T383" s="238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9" t="s">
        <v>334</v>
      </c>
      <c r="AT383" s="239" t="s">
        <v>153</v>
      </c>
      <c r="AU383" s="239" t="s">
        <v>91</v>
      </c>
      <c r="AY383" s="18" t="s">
        <v>150</v>
      </c>
      <c r="BE383" s="240">
        <f>IF(N383="základní",J383,0)</f>
        <v>0</v>
      </c>
      <c r="BF383" s="240">
        <f>IF(N383="snížená",J383,0)</f>
        <v>0</v>
      </c>
      <c r="BG383" s="240">
        <f>IF(N383="zákl. přenesená",J383,0)</f>
        <v>0</v>
      </c>
      <c r="BH383" s="240">
        <f>IF(N383="sníž. přenesená",J383,0)</f>
        <v>0</v>
      </c>
      <c r="BI383" s="240">
        <f>IF(N383="nulová",J383,0)</f>
        <v>0</v>
      </c>
      <c r="BJ383" s="18" t="s">
        <v>89</v>
      </c>
      <c r="BK383" s="240">
        <f>ROUND(I383*H383,2)</f>
        <v>0</v>
      </c>
      <c r="BL383" s="18" t="s">
        <v>334</v>
      </c>
      <c r="BM383" s="239" t="s">
        <v>1288</v>
      </c>
    </row>
    <row r="384" s="2" customFormat="1">
      <c r="A384" s="39"/>
      <c r="B384" s="40"/>
      <c r="C384" s="41"/>
      <c r="D384" s="241" t="s">
        <v>158</v>
      </c>
      <c r="E384" s="41"/>
      <c r="F384" s="242" t="s">
        <v>1289</v>
      </c>
      <c r="G384" s="41"/>
      <c r="H384" s="41"/>
      <c r="I384" s="243"/>
      <c r="J384" s="41"/>
      <c r="K384" s="41"/>
      <c r="L384" s="45"/>
      <c r="M384" s="244"/>
      <c r="N384" s="245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158</v>
      </c>
      <c r="AU384" s="18" t="s">
        <v>91</v>
      </c>
    </row>
    <row r="385" s="2" customFormat="1">
      <c r="A385" s="39"/>
      <c r="B385" s="40"/>
      <c r="C385" s="41"/>
      <c r="D385" s="251" t="s">
        <v>243</v>
      </c>
      <c r="E385" s="41"/>
      <c r="F385" s="252" t="s">
        <v>1290</v>
      </c>
      <c r="G385" s="41"/>
      <c r="H385" s="41"/>
      <c r="I385" s="243"/>
      <c r="J385" s="41"/>
      <c r="K385" s="41"/>
      <c r="L385" s="45"/>
      <c r="M385" s="244"/>
      <c r="N385" s="245"/>
      <c r="O385" s="92"/>
      <c r="P385" s="92"/>
      <c r="Q385" s="92"/>
      <c r="R385" s="92"/>
      <c r="S385" s="92"/>
      <c r="T385" s="93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243</v>
      </c>
      <c r="AU385" s="18" t="s">
        <v>91</v>
      </c>
    </row>
    <row r="386" s="12" customFormat="1" ht="22.8" customHeight="1">
      <c r="A386" s="12"/>
      <c r="B386" s="212"/>
      <c r="C386" s="213"/>
      <c r="D386" s="214" t="s">
        <v>81</v>
      </c>
      <c r="E386" s="226" t="s">
        <v>425</v>
      </c>
      <c r="F386" s="226" t="s">
        <v>426</v>
      </c>
      <c r="G386" s="213"/>
      <c r="H386" s="213"/>
      <c r="I386" s="216"/>
      <c r="J386" s="227">
        <f>BK386</f>
        <v>0</v>
      </c>
      <c r="K386" s="213"/>
      <c r="L386" s="218"/>
      <c r="M386" s="219"/>
      <c r="N386" s="220"/>
      <c r="O386" s="220"/>
      <c r="P386" s="221">
        <f>SUM(P387:P402)</f>
        <v>0</v>
      </c>
      <c r="Q386" s="220"/>
      <c r="R386" s="221">
        <f>SUM(R387:R402)</f>
        <v>0.017659999999999999</v>
      </c>
      <c r="S386" s="220"/>
      <c r="T386" s="222">
        <f>SUM(T387:T402)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23" t="s">
        <v>91</v>
      </c>
      <c r="AT386" s="224" t="s">
        <v>81</v>
      </c>
      <c r="AU386" s="224" t="s">
        <v>89</v>
      </c>
      <c r="AY386" s="223" t="s">
        <v>150</v>
      </c>
      <c r="BK386" s="225">
        <f>SUM(BK387:BK402)</f>
        <v>0</v>
      </c>
    </row>
    <row r="387" s="2" customFormat="1" ht="24.15" customHeight="1">
      <c r="A387" s="39"/>
      <c r="B387" s="40"/>
      <c r="C387" s="228" t="s">
        <v>748</v>
      </c>
      <c r="D387" s="228" t="s">
        <v>153</v>
      </c>
      <c r="E387" s="229" t="s">
        <v>1291</v>
      </c>
      <c r="F387" s="230" t="s">
        <v>1292</v>
      </c>
      <c r="G387" s="231" t="s">
        <v>393</v>
      </c>
      <c r="H387" s="232">
        <v>1</v>
      </c>
      <c r="I387" s="233"/>
      <c r="J387" s="234">
        <f>ROUND(I387*H387,2)</f>
        <v>0</v>
      </c>
      <c r="K387" s="230" t="s">
        <v>1</v>
      </c>
      <c r="L387" s="45"/>
      <c r="M387" s="235" t="s">
        <v>1</v>
      </c>
      <c r="N387" s="236" t="s">
        <v>47</v>
      </c>
      <c r="O387" s="92"/>
      <c r="P387" s="237">
        <f>O387*H387</f>
        <v>0</v>
      </c>
      <c r="Q387" s="237">
        <v>0</v>
      </c>
      <c r="R387" s="237">
        <f>Q387*H387</f>
        <v>0</v>
      </c>
      <c r="S387" s="237">
        <v>0</v>
      </c>
      <c r="T387" s="238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9" t="s">
        <v>334</v>
      </c>
      <c r="AT387" s="239" t="s">
        <v>153</v>
      </c>
      <c r="AU387" s="239" t="s">
        <v>91</v>
      </c>
      <c r="AY387" s="18" t="s">
        <v>150</v>
      </c>
      <c r="BE387" s="240">
        <f>IF(N387="základní",J387,0)</f>
        <v>0</v>
      </c>
      <c r="BF387" s="240">
        <f>IF(N387="snížená",J387,0)</f>
        <v>0</v>
      </c>
      <c r="BG387" s="240">
        <f>IF(N387="zákl. přenesená",J387,0)</f>
        <v>0</v>
      </c>
      <c r="BH387" s="240">
        <f>IF(N387="sníž. přenesená",J387,0)</f>
        <v>0</v>
      </c>
      <c r="BI387" s="240">
        <f>IF(N387="nulová",J387,0)</f>
        <v>0</v>
      </c>
      <c r="BJ387" s="18" t="s">
        <v>89</v>
      </c>
      <c r="BK387" s="240">
        <f>ROUND(I387*H387,2)</f>
        <v>0</v>
      </c>
      <c r="BL387" s="18" t="s">
        <v>334</v>
      </c>
      <c r="BM387" s="239" t="s">
        <v>1293</v>
      </c>
    </row>
    <row r="388" s="2" customFormat="1" ht="24.15" customHeight="1">
      <c r="A388" s="39"/>
      <c r="B388" s="40"/>
      <c r="C388" s="228" t="s">
        <v>754</v>
      </c>
      <c r="D388" s="228" t="s">
        <v>153</v>
      </c>
      <c r="E388" s="229" t="s">
        <v>1294</v>
      </c>
      <c r="F388" s="230" t="s">
        <v>1295</v>
      </c>
      <c r="G388" s="231" t="s">
        <v>393</v>
      </c>
      <c r="H388" s="232">
        <v>4</v>
      </c>
      <c r="I388" s="233"/>
      <c r="J388" s="234">
        <f>ROUND(I388*H388,2)</f>
        <v>0</v>
      </c>
      <c r="K388" s="230" t="s">
        <v>240</v>
      </c>
      <c r="L388" s="45"/>
      <c r="M388" s="235" t="s">
        <v>1</v>
      </c>
      <c r="N388" s="236" t="s">
        <v>47</v>
      </c>
      <c r="O388" s="92"/>
      <c r="P388" s="237">
        <f>O388*H388</f>
        <v>0</v>
      </c>
      <c r="Q388" s="237">
        <v>0.00017000000000000001</v>
      </c>
      <c r="R388" s="237">
        <f>Q388*H388</f>
        <v>0.00068000000000000005</v>
      </c>
      <c r="S388" s="237">
        <v>0</v>
      </c>
      <c r="T388" s="238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9" t="s">
        <v>334</v>
      </c>
      <c r="AT388" s="239" t="s">
        <v>153</v>
      </c>
      <c r="AU388" s="239" t="s">
        <v>91</v>
      </c>
      <c r="AY388" s="18" t="s">
        <v>150</v>
      </c>
      <c r="BE388" s="240">
        <f>IF(N388="základní",J388,0)</f>
        <v>0</v>
      </c>
      <c r="BF388" s="240">
        <f>IF(N388="snížená",J388,0)</f>
        <v>0</v>
      </c>
      <c r="BG388" s="240">
        <f>IF(N388="zákl. přenesená",J388,0)</f>
        <v>0</v>
      </c>
      <c r="BH388" s="240">
        <f>IF(N388="sníž. přenesená",J388,0)</f>
        <v>0</v>
      </c>
      <c r="BI388" s="240">
        <f>IF(N388="nulová",J388,0)</f>
        <v>0</v>
      </c>
      <c r="BJ388" s="18" t="s">
        <v>89</v>
      </c>
      <c r="BK388" s="240">
        <f>ROUND(I388*H388,2)</f>
        <v>0</v>
      </c>
      <c r="BL388" s="18" t="s">
        <v>334</v>
      </c>
      <c r="BM388" s="239" t="s">
        <v>1296</v>
      </c>
    </row>
    <row r="389" s="2" customFormat="1">
      <c r="A389" s="39"/>
      <c r="B389" s="40"/>
      <c r="C389" s="41"/>
      <c r="D389" s="241" t="s">
        <v>158</v>
      </c>
      <c r="E389" s="41"/>
      <c r="F389" s="242" t="s">
        <v>1297</v>
      </c>
      <c r="G389" s="41"/>
      <c r="H389" s="41"/>
      <c r="I389" s="243"/>
      <c r="J389" s="41"/>
      <c r="K389" s="41"/>
      <c r="L389" s="45"/>
      <c r="M389" s="244"/>
      <c r="N389" s="245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158</v>
      </c>
      <c r="AU389" s="18" t="s">
        <v>91</v>
      </c>
    </row>
    <row r="390" s="2" customFormat="1">
      <c r="A390" s="39"/>
      <c r="B390" s="40"/>
      <c r="C390" s="41"/>
      <c r="D390" s="251" t="s">
        <v>243</v>
      </c>
      <c r="E390" s="41"/>
      <c r="F390" s="252" t="s">
        <v>1298</v>
      </c>
      <c r="G390" s="41"/>
      <c r="H390" s="41"/>
      <c r="I390" s="243"/>
      <c r="J390" s="41"/>
      <c r="K390" s="41"/>
      <c r="L390" s="45"/>
      <c r="M390" s="244"/>
      <c r="N390" s="245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243</v>
      </c>
      <c r="AU390" s="18" t="s">
        <v>91</v>
      </c>
    </row>
    <row r="391" s="2" customFormat="1" ht="24.15" customHeight="1">
      <c r="A391" s="39"/>
      <c r="B391" s="40"/>
      <c r="C391" s="289" t="s">
        <v>760</v>
      </c>
      <c r="D391" s="289" t="s">
        <v>468</v>
      </c>
      <c r="E391" s="290" t="s">
        <v>1299</v>
      </c>
      <c r="F391" s="291" t="s">
        <v>1300</v>
      </c>
      <c r="G391" s="292" t="s">
        <v>393</v>
      </c>
      <c r="H391" s="293">
        <v>4</v>
      </c>
      <c r="I391" s="294"/>
      <c r="J391" s="295">
        <f>ROUND(I391*H391,2)</f>
        <v>0</v>
      </c>
      <c r="K391" s="291" t="s">
        <v>240</v>
      </c>
      <c r="L391" s="296"/>
      <c r="M391" s="297" t="s">
        <v>1</v>
      </c>
      <c r="N391" s="298" t="s">
        <v>47</v>
      </c>
      <c r="O391" s="92"/>
      <c r="P391" s="237">
        <f>O391*H391</f>
        <v>0</v>
      </c>
      <c r="Q391" s="237">
        <v>0.0027699999999999999</v>
      </c>
      <c r="R391" s="237">
        <f>Q391*H391</f>
        <v>0.01108</v>
      </c>
      <c r="S391" s="237">
        <v>0</v>
      </c>
      <c r="T391" s="238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9" t="s">
        <v>605</v>
      </c>
      <c r="AT391" s="239" t="s">
        <v>468</v>
      </c>
      <c r="AU391" s="239" t="s">
        <v>91</v>
      </c>
      <c r="AY391" s="18" t="s">
        <v>150</v>
      </c>
      <c r="BE391" s="240">
        <f>IF(N391="základní",J391,0)</f>
        <v>0</v>
      </c>
      <c r="BF391" s="240">
        <f>IF(N391="snížená",J391,0)</f>
        <v>0</v>
      </c>
      <c r="BG391" s="240">
        <f>IF(N391="zákl. přenesená",J391,0)</f>
        <v>0</v>
      </c>
      <c r="BH391" s="240">
        <f>IF(N391="sníž. přenesená",J391,0)</f>
        <v>0</v>
      </c>
      <c r="BI391" s="240">
        <f>IF(N391="nulová",J391,0)</f>
        <v>0</v>
      </c>
      <c r="BJ391" s="18" t="s">
        <v>89</v>
      </c>
      <c r="BK391" s="240">
        <f>ROUND(I391*H391,2)</f>
        <v>0</v>
      </c>
      <c r="BL391" s="18" t="s">
        <v>334</v>
      </c>
      <c r="BM391" s="239" t="s">
        <v>1301</v>
      </c>
    </row>
    <row r="392" s="2" customFormat="1">
      <c r="A392" s="39"/>
      <c r="B392" s="40"/>
      <c r="C392" s="41"/>
      <c r="D392" s="241" t="s">
        <v>158</v>
      </c>
      <c r="E392" s="41"/>
      <c r="F392" s="242" t="s">
        <v>1300</v>
      </c>
      <c r="G392" s="41"/>
      <c r="H392" s="41"/>
      <c r="I392" s="243"/>
      <c r="J392" s="41"/>
      <c r="K392" s="41"/>
      <c r="L392" s="45"/>
      <c r="M392" s="244"/>
      <c r="N392" s="245"/>
      <c r="O392" s="92"/>
      <c r="P392" s="92"/>
      <c r="Q392" s="92"/>
      <c r="R392" s="92"/>
      <c r="S392" s="92"/>
      <c r="T392" s="93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158</v>
      </c>
      <c r="AU392" s="18" t="s">
        <v>91</v>
      </c>
    </row>
    <row r="393" s="2" customFormat="1" ht="24.15" customHeight="1">
      <c r="A393" s="39"/>
      <c r="B393" s="40"/>
      <c r="C393" s="228" t="s">
        <v>765</v>
      </c>
      <c r="D393" s="228" t="s">
        <v>153</v>
      </c>
      <c r="E393" s="229" t="s">
        <v>894</v>
      </c>
      <c r="F393" s="230" t="s">
        <v>895</v>
      </c>
      <c r="G393" s="231" t="s">
        <v>393</v>
      </c>
      <c r="H393" s="232">
        <v>2</v>
      </c>
      <c r="I393" s="233"/>
      <c r="J393" s="234">
        <f>ROUND(I393*H393,2)</f>
        <v>0</v>
      </c>
      <c r="K393" s="230" t="s">
        <v>240</v>
      </c>
      <c r="L393" s="45"/>
      <c r="M393" s="235" t="s">
        <v>1</v>
      </c>
      <c r="N393" s="236" t="s">
        <v>47</v>
      </c>
      <c r="O393" s="92"/>
      <c r="P393" s="237">
        <f>O393*H393</f>
        <v>0</v>
      </c>
      <c r="Q393" s="237">
        <v>0</v>
      </c>
      <c r="R393" s="237">
        <f>Q393*H393</f>
        <v>0</v>
      </c>
      <c r="S393" s="237">
        <v>0</v>
      </c>
      <c r="T393" s="238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9" t="s">
        <v>334</v>
      </c>
      <c r="AT393" s="239" t="s">
        <v>153</v>
      </c>
      <c r="AU393" s="239" t="s">
        <v>91</v>
      </c>
      <c r="AY393" s="18" t="s">
        <v>150</v>
      </c>
      <c r="BE393" s="240">
        <f>IF(N393="základní",J393,0)</f>
        <v>0</v>
      </c>
      <c r="BF393" s="240">
        <f>IF(N393="snížená",J393,0)</f>
        <v>0</v>
      </c>
      <c r="BG393" s="240">
        <f>IF(N393="zákl. přenesená",J393,0)</f>
        <v>0</v>
      </c>
      <c r="BH393" s="240">
        <f>IF(N393="sníž. přenesená",J393,0)</f>
        <v>0</v>
      </c>
      <c r="BI393" s="240">
        <f>IF(N393="nulová",J393,0)</f>
        <v>0</v>
      </c>
      <c r="BJ393" s="18" t="s">
        <v>89</v>
      </c>
      <c r="BK393" s="240">
        <f>ROUND(I393*H393,2)</f>
        <v>0</v>
      </c>
      <c r="BL393" s="18" t="s">
        <v>334</v>
      </c>
      <c r="BM393" s="239" t="s">
        <v>1302</v>
      </c>
    </row>
    <row r="394" s="2" customFormat="1">
      <c r="A394" s="39"/>
      <c r="B394" s="40"/>
      <c r="C394" s="41"/>
      <c r="D394" s="241" t="s">
        <v>158</v>
      </c>
      <c r="E394" s="41"/>
      <c r="F394" s="242" t="s">
        <v>897</v>
      </c>
      <c r="G394" s="41"/>
      <c r="H394" s="41"/>
      <c r="I394" s="243"/>
      <c r="J394" s="41"/>
      <c r="K394" s="41"/>
      <c r="L394" s="45"/>
      <c r="M394" s="244"/>
      <c r="N394" s="245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158</v>
      </c>
      <c r="AU394" s="18" t="s">
        <v>91</v>
      </c>
    </row>
    <row r="395" s="2" customFormat="1">
      <c r="A395" s="39"/>
      <c r="B395" s="40"/>
      <c r="C395" s="41"/>
      <c r="D395" s="251" t="s">
        <v>243</v>
      </c>
      <c r="E395" s="41"/>
      <c r="F395" s="252" t="s">
        <v>898</v>
      </c>
      <c r="G395" s="41"/>
      <c r="H395" s="41"/>
      <c r="I395" s="243"/>
      <c r="J395" s="41"/>
      <c r="K395" s="41"/>
      <c r="L395" s="45"/>
      <c r="M395" s="244"/>
      <c r="N395" s="245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243</v>
      </c>
      <c r="AU395" s="18" t="s">
        <v>91</v>
      </c>
    </row>
    <row r="396" s="2" customFormat="1" ht="24.15" customHeight="1">
      <c r="A396" s="39"/>
      <c r="B396" s="40"/>
      <c r="C396" s="289" t="s">
        <v>771</v>
      </c>
      <c r="D396" s="289" t="s">
        <v>468</v>
      </c>
      <c r="E396" s="290" t="s">
        <v>900</v>
      </c>
      <c r="F396" s="291" t="s">
        <v>901</v>
      </c>
      <c r="G396" s="292" t="s">
        <v>393</v>
      </c>
      <c r="H396" s="293">
        <v>2</v>
      </c>
      <c r="I396" s="294"/>
      <c r="J396" s="295">
        <f>ROUND(I396*H396,2)</f>
        <v>0</v>
      </c>
      <c r="K396" s="291" t="s">
        <v>240</v>
      </c>
      <c r="L396" s="296"/>
      <c r="M396" s="297" t="s">
        <v>1</v>
      </c>
      <c r="N396" s="298" t="s">
        <v>47</v>
      </c>
      <c r="O396" s="92"/>
      <c r="P396" s="237">
        <f>O396*H396</f>
        <v>0</v>
      </c>
      <c r="Q396" s="237">
        <v>0.0029499999999999999</v>
      </c>
      <c r="R396" s="237">
        <f>Q396*H396</f>
        <v>0.0058999999999999999</v>
      </c>
      <c r="S396" s="237">
        <v>0</v>
      </c>
      <c r="T396" s="238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9" t="s">
        <v>605</v>
      </c>
      <c r="AT396" s="239" t="s">
        <v>468</v>
      </c>
      <c r="AU396" s="239" t="s">
        <v>91</v>
      </c>
      <c r="AY396" s="18" t="s">
        <v>150</v>
      </c>
      <c r="BE396" s="240">
        <f>IF(N396="základní",J396,0)</f>
        <v>0</v>
      </c>
      <c r="BF396" s="240">
        <f>IF(N396="snížená",J396,0)</f>
        <v>0</v>
      </c>
      <c r="BG396" s="240">
        <f>IF(N396="zákl. přenesená",J396,0)</f>
        <v>0</v>
      </c>
      <c r="BH396" s="240">
        <f>IF(N396="sníž. přenesená",J396,0)</f>
        <v>0</v>
      </c>
      <c r="BI396" s="240">
        <f>IF(N396="nulová",J396,0)</f>
        <v>0</v>
      </c>
      <c r="BJ396" s="18" t="s">
        <v>89</v>
      </c>
      <c r="BK396" s="240">
        <f>ROUND(I396*H396,2)</f>
        <v>0</v>
      </c>
      <c r="BL396" s="18" t="s">
        <v>334</v>
      </c>
      <c r="BM396" s="239" t="s">
        <v>1303</v>
      </c>
    </row>
    <row r="397" s="2" customFormat="1">
      <c r="A397" s="39"/>
      <c r="B397" s="40"/>
      <c r="C397" s="41"/>
      <c r="D397" s="241" t="s">
        <v>158</v>
      </c>
      <c r="E397" s="41"/>
      <c r="F397" s="242" t="s">
        <v>901</v>
      </c>
      <c r="G397" s="41"/>
      <c r="H397" s="41"/>
      <c r="I397" s="243"/>
      <c r="J397" s="41"/>
      <c r="K397" s="41"/>
      <c r="L397" s="45"/>
      <c r="M397" s="244"/>
      <c r="N397" s="245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158</v>
      </c>
      <c r="AU397" s="18" t="s">
        <v>91</v>
      </c>
    </row>
    <row r="398" s="2" customFormat="1" ht="16.5" customHeight="1">
      <c r="A398" s="39"/>
      <c r="B398" s="40"/>
      <c r="C398" s="228" t="s">
        <v>776</v>
      </c>
      <c r="D398" s="228" t="s">
        <v>153</v>
      </c>
      <c r="E398" s="229" t="s">
        <v>904</v>
      </c>
      <c r="F398" s="230" t="s">
        <v>905</v>
      </c>
      <c r="G398" s="231" t="s">
        <v>393</v>
      </c>
      <c r="H398" s="232">
        <v>1</v>
      </c>
      <c r="I398" s="233"/>
      <c r="J398" s="234">
        <f>ROUND(I398*H398,2)</f>
        <v>0</v>
      </c>
      <c r="K398" s="230" t="s">
        <v>1</v>
      </c>
      <c r="L398" s="45"/>
      <c r="M398" s="235" t="s">
        <v>1</v>
      </c>
      <c r="N398" s="236" t="s">
        <v>47</v>
      </c>
      <c r="O398" s="92"/>
      <c r="P398" s="237">
        <f>O398*H398</f>
        <v>0</v>
      </c>
      <c r="Q398" s="237">
        <v>0</v>
      </c>
      <c r="R398" s="237">
        <f>Q398*H398</f>
        <v>0</v>
      </c>
      <c r="S398" s="237">
        <v>0</v>
      </c>
      <c r="T398" s="238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9" t="s">
        <v>334</v>
      </c>
      <c r="AT398" s="239" t="s">
        <v>153</v>
      </c>
      <c r="AU398" s="239" t="s">
        <v>91</v>
      </c>
      <c r="AY398" s="18" t="s">
        <v>150</v>
      </c>
      <c r="BE398" s="240">
        <f>IF(N398="základní",J398,0)</f>
        <v>0</v>
      </c>
      <c r="BF398" s="240">
        <f>IF(N398="snížená",J398,0)</f>
        <v>0</v>
      </c>
      <c r="BG398" s="240">
        <f>IF(N398="zákl. přenesená",J398,0)</f>
        <v>0</v>
      </c>
      <c r="BH398" s="240">
        <f>IF(N398="sníž. přenesená",J398,0)</f>
        <v>0</v>
      </c>
      <c r="BI398" s="240">
        <f>IF(N398="nulová",J398,0)</f>
        <v>0</v>
      </c>
      <c r="BJ398" s="18" t="s">
        <v>89</v>
      </c>
      <c r="BK398" s="240">
        <f>ROUND(I398*H398,2)</f>
        <v>0</v>
      </c>
      <c r="BL398" s="18" t="s">
        <v>334</v>
      </c>
      <c r="BM398" s="239" t="s">
        <v>1304</v>
      </c>
    </row>
    <row r="399" s="2" customFormat="1" ht="16.5" customHeight="1">
      <c r="A399" s="39"/>
      <c r="B399" s="40"/>
      <c r="C399" s="228" t="s">
        <v>782</v>
      </c>
      <c r="D399" s="228" t="s">
        <v>153</v>
      </c>
      <c r="E399" s="229" t="s">
        <v>908</v>
      </c>
      <c r="F399" s="230" t="s">
        <v>909</v>
      </c>
      <c r="G399" s="231" t="s">
        <v>393</v>
      </c>
      <c r="H399" s="232">
        <v>1</v>
      </c>
      <c r="I399" s="233"/>
      <c r="J399" s="234">
        <f>ROUND(I399*H399,2)</f>
        <v>0</v>
      </c>
      <c r="K399" s="230" t="s">
        <v>1</v>
      </c>
      <c r="L399" s="45"/>
      <c r="M399" s="235" t="s">
        <v>1</v>
      </c>
      <c r="N399" s="236" t="s">
        <v>47</v>
      </c>
      <c r="O399" s="92"/>
      <c r="P399" s="237">
        <f>O399*H399</f>
        <v>0</v>
      </c>
      <c r="Q399" s="237">
        <v>0</v>
      </c>
      <c r="R399" s="237">
        <f>Q399*H399</f>
        <v>0</v>
      </c>
      <c r="S399" s="237">
        <v>0</v>
      </c>
      <c r="T399" s="238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9" t="s">
        <v>334</v>
      </c>
      <c r="AT399" s="239" t="s">
        <v>153</v>
      </c>
      <c r="AU399" s="239" t="s">
        <v>91</v>
      </c>
      <c r="AY399" s="18" t="s">
        <v>150</v>
      </c>
      <c r="BE399" s="240">
        <f>IF(N399="základní",J399,0)</f>
        <v>0</v>
      </c>
      <c r="BF399" s="240">
        <f>IF(N399="snížená",J399,0)</f>
        <v>0</v>
      </c>
      <c r="BG399" s="240">
        <f>IF(N399="zákl. přenesená",J399,0)</f>
        <v>0</v>
      </c>
      <c r="BH399" s="240">
        <f>IF(N399="sníž. přenesená",J399,0)</f>
        <v>0</v>
      </c>
      <c r="BI399" s="240">
        <f>IF(N399="nulová",J399,0)</f>
        <v>0</v>
      </c>
      <c r="BJ399" s="18" t="s">
        <v>89</v>
      </c>
      <c r="BK399" s="240">
        <f>ROUND(I399*H399,2)</f>
        <v>0</v>
      </c>
      <c r="BL399" s="18" t="s">
        <v>334</v>
      </c>
      <c r="BM399" s="239" t="s">
        <v>1305</v>
      </c>
    </row>
    <row r="400" s="2" customFormat="1" ht="24.15" customHeight="1">
      <c r="A400" s="39"/>
      <c r="B400" s="40"/>
      <c r="C400" s="228" t="s">
        <v>788</v>
      </c>
      <c r="D400" s="228" t="s">
        <v>153</v>
      </c>
      <c r="E400" s="229" t="s">
        <v>920</v>
      </c>
      <c r="F400" s="230" t="s">
        <v>921</v>
      </c>
      <c r="G400" s="231" t="s">
        <v>292</v>
      </c>
      <c r="H400" s="232">
        <v>0.017999999999999999</v>
      </c>
      <c r="I400" s="233"/>
      <c r="J400" s="234">
        <f>ROUND(I400*H400,2)</f>
        <v>0</v>
      </c>
      <c r="K400" s="230" t="s">
        <v>240</v>
      </c>
      <c r="L400" s="45"/>
      <c r="M400" s="235" t="s">
        <v>1</v>
      </c>
      <c r="N400" s="236" t="s">
        <v>47</v>
      </c>
      <c r="O400" s="92"/>
      <c r="P400" s="237">
        <f>O400*H400</f>
        <v>0</v>
      </c>
      <c r="Q400" s="237">
        <v>0</v>
      </c>
      <c r="R400" s="237">
        <f>Q400*H400</f>
        <v>0</v>
      </c>
      <c r="S400" s="237">
        <v>0</v>
      </c>
      <c r="T400" s="238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9" t="s">
        <v>334</v>
      </c>
      <c r="AT400" s="239" t="s">
        <v>153</v>
      </c>
      <c r="AU400" s="239" t="s">
        <v>91</v>
      </c>
      <c r="AY400" s="18" t="s">
        <v>150</v>
      </c>
      <c r="BE400" s="240">
        <f>IF(N400="základní",J400,0)</f>
        <v>0</v>
      </c>
      <c r="BF400" s="240">
        <f>IF(N400="snížená",J400,0)</f>
        <v>0</v>
      </c>
      <c r="BG400" s="240">
        <f>IF(N400="zákl. přenesená",J400,0)</f>
        <v>0</v>
      </c>
      <c r="BH400" s="240">
        <f>IF(N400="sníž. přenesená",J400,0)</f>
        <v>0</v>
      </c>
      <c r="BI400" s="240">
        <f>IF(N400="nulová",J400,0)</f>
        <v>0</v>
      </c>
      <c r="BJ400" s="18" t="s">
        <v>89</v>
      </c>
      <c r="BK400" s="240">
        <f>ROUND(I400*H400,2)</f>
        <v>0</v>
      </c>
      <c r="BL400" s="18" t="s">
        <v>334</v>
      </c>
      <c r="BM400" s="239" t="s">
        <v>1306</v>
      </c>
    </row>
    <row r="401" s="2" customFormat="1">
      <c r="A401" s="39"/>
      <c r="B401" s="40"/>
      <c r="C401" s="41"/>
      <c r="D401" s="241" t="s">
        <v>158</v>
      </c>
      <c r="E401" s="41"/>
      <c r="F401" s="242" t="s">
        <v>923</v>
      </c>
      <c r="G401" s="41"/>
      <c r="H401" s="41"/>
      <c r="I401" s="243"/>
      <c r="J401" s="41"/>
      <c r="K401" s="41"/>
      <c r="L401" s="45"/>
      <c r="M401" s="244"/>
      <c r="N401" s="245"/>
      <c r="O401" s="92"/>
      <c r="P401" s="92"/>
      <c r="Q401" s="92"/>
      <c r="R401" s="92"/>
      <c r="S401" s="92"/>
      <c r="T401" s="93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158</v>
      </c>
      <c r="AU401" s="18" t="s">
        <v>91</v>
      </c>
    </row>
    <row r="402" s="2" customFormat="1">
      <c r="A402" s="39"/>
      <c r="B402" s="40"/>
      <c r="C402" s="41"/>
      <c r="D402" s="251" t="s">
        <v>243</v>
      </c>
      <c r="E402" s="41"/>
      <c r="F402" s="252" t="s">
        <v>924</v>
      </c>
      <c r="G402" s="41"/>
      <c r="H402" s="41"/>
      <c r="I402" s="243"/>
      <c r="J402" s="41"/>
      <c r="K402" s="41"/>
      <c r="L402" s="45"/>
      <c r="M402" s="246"/>
      <c r="N402" s="247"/>
      <c r="O402" s="248"/>
      <c r="P402" s="248"/>
      <c r="Q402" s="248"/>
      <c r="R402" s="248"/>
      <c r="S402" s="248"/>
      <c r="T402" s="249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243</v>
      </c>
      <c r="AU402" s="18" t="s">
        <v>91</v>
      </c>
    </row>
    <row r="403" s="2" customFormat="1" ht="6.96" customHeight="1">
      <c r="A403" s="39"/>
      <c r="B403" s="67"/>
      <c r="C403" s="68"/>
      <c r="D403" s="68"/>
      <c r="E403" s="68"/>
      <c r="F403" s="68"/>
      <c r="G403" s="68"/>
      <c r="H403" s="68"/>
      <c r="I403" s="68"/>
      <c r="J403" s="68"/>
      <c r="K403" s="68"/>
      <c r="L403" s="45"/>
      <c r="M403" s="39"/>
      <c r="O403" s="39"/>
      <c r="P403" s="39"/>
      <c r="Q403" s="39"/>
      <c r="R403" s="39"/>
      <c r="S403" s="39"/>
      <c r="T403" s="39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</row>
  </sheetData>
  <sheetProtection sheet="1" autoFilter="0" formatColumns="0" formatRows="0" objects="1" scenarios="1" spinCount="100000" saltValue="g/+JxktWUDHj1UAqqeMuUTNFBugFtLEP2uEwP4GK6wfyHMM7Rw9CGCh5LOR8qxkehcjSdVzpIHb0gUJyggIeuA==" hashValue="B5QfsuqyPlOVu/sen0fDiRlraSeyGHtsTLEtmcpUyCOwKTeZkPsBNiQmrgMVqQxejv7bHRW+U/8FBTKZk1vqFA==" algorithmName="SHA-512" password="CC35"/>
  <autoFilter ref="C134:K40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1:H121"/>
    <mergeCell ref="E125:H125"/>
    <mergeCell ref="E123:H123"/>
    <mergeCell ref="E127:H127"/>
    <mergeCell ref="L2:V2"/>
  </mergeCells>
  <hyperlinks>
    <hyperlink ref="F140" r:id="rId1" display="https://podminky.urs.cz/item/CS_URS_2024_01/949101112"/>
    <hyperlink ref="F148" r:id="rId2" display="https://podminky.urs.cz/item/CS_URS_2024_01/998011004"/>
    <hyperlink ref="F154" r:id="rId3" display="https://podminky.urs.cz/item/CS_URS_2024_01/712311101"/>
    <hyperlink ref="F161" r:id="rId4" display="https://podminky.urs.cz/item/CS_URS_2024_01/712811101"/>
    <hyperlink ref="F175" r:id="rId5" display="https://podminky.urs.cz/item/CS_URS_2024_01/712331111"/>
    <hyperlink ref="F187" r:id="rId6" display="https://podminky.urs.cz/item/CS_URS_2024_01/712341559"/>
    <hyperlink ref="F194" r:id="rId7" display="https://podminky.urs.cz/item/CS_URS_2024_01/712841559"/>
    <hyperlink ref="F202" r:id="rId8" display="https://podminky.urs.cz/item/CS_URS_2024_01/712391171"/>
    <hyperlink ref="F205" r:id="rId9" display="https://podminky.urs.cz/item/CS_URS_2024_01/712391172"/>
    <hyperlink ref="F209" r:id="rId10" display="https://podminky.urs.cz/item/CS_URS_2024_01/712363632"/>
    <hyperlink ref="F211" r:id="rId11" display="https://podminky.urs.cz/item/CS_URS_2024_01/712861703"/>
    <hyperlink ref="F216" r:id="rId12" display="https://podminky.urs.cz/item/CS_URS_2024_01/712363352"/>
    <hyperlink ref="F222" r:id="rId13" display="https://podminky.urs.cz/item/CS_URS_2024_01/712363353"/>
    <hyperlink ref="F228" r:id="rId14" display="https://podminky.urs.cz/item/CS_URS_2024_01/712363358"/>
    <hyperlink ref="F234" r:id="rId15" display="https://podminky.urs.cz/item/CS_URS_2024_01/712363384"/>
    <hyperlink ref="F240" r:id="rId16" display="https://podminky.urs.cz/item/CS_URS_2024_01/712363115"/>
    <hyperlink ref="F256" r:id="rId17" display="https://podminky.urs.cz/item/CS_URS_2024_01/998712104"/>
    <hyperlink ref="F260" r:id="rId18" display="https://podminky.urs.cz/item/CS_URS_2024_01/713131241"/>
    <hyperlink ref="F273" r:id="rId19" display="https://podminky.urs.cz/item/CS_URS_2024_01/713141138"/>
    <hyperlink ref="F286" r:id="rId20" display="https://podminky.urs.cz/item/CS_URS_2024_01/713141336"/>
    <hyperlink ref="F294" r:id="rId21" display="https://podminky.urs.cz/item/CS_URS_2024_01/713141138"/>
    <hyperlink ref="F308" r:id="rId22" display="https://podminky.urs.cz/item/CS_URS_2024_01/713141336"/>
    <hyperlink ref="F316" r:id="rId23" display="https://podminky.urs.cz/item/CS_URS_2024_01/713141356"/>
    <hyperlink ref="F330" r:id="rId24" display="https://podminky.urs.cz/item/CS_URS_2024_01/998713104"/>
    <hyperlink ref="F334" r:id="rId25" display="https://podminky.urs.cz/item/CS_URS_2024_01/721239114"/>
    <hyperlink ref="F340" r:id="rId26" display="https://podminky.urs.cz/item/CS_URS_2024_01/998721104"/>
    <hyperlink ref="F349" r:id="rId27" display="https://podminky.urs.cz/item/CS_URS_2024_01/762395000"/>
    <hyperlink ref="F354" r:id="rId28" display="https://podminky.urs.cz/item/CS_URS_2024_01/998762114"/>
    <hyperlink ref="F358" r:id="rId29" display="https://podminky.urs.cz/item/CS_URS_2024_01/763164557"/>
    <hyperlink ref="F365" r:id="rId30" display="https://podminky.urs.cz/item/CS_URS_2024_01/763172411"/>
    <hyperlink ref="F374" r:id="rId31" display="https://podminky.urs.cz/item/CS_URS_2024_01/998763304"/>
    <hyperlink ref="F378" r:id="rId32" display="https://podminky.urs.cz/item/CS_URS_2024_01/764314612"/>
    <hyperlink ref="F385" r:id="rId33" display="https://podminky.urs.cz/item/CS_URS_2024_01/998764104"/>
    <hyperlink ref="F390" r:id="rId34" display="https://podminky.urs.cz/item/CS_URS_2024_01/767881112"/>
    <hyperlink ref="F395" r:id="rId35" display="https://podminky.urs.cz/item/CS_URS_2024_01/767881118"/>
    <hyperlink ref="F402" r:id="rId36" display="https://podminky.urs.cz/item/CS_URS_2024_01/99876710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7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120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91</v>
      </c>
    </row>
    <row r="4" s="1" customFormat="1" ht="24.96" customHeight="1">
      <c r="B4" s="21"/>
      <c r="D4" s="150" t="s">
        <v>122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Nemocnice Jihlava - oprava střešního pláště interního pavilonu</v>
      </c>
      <c r="F7" s="152"/>
      <c r="G7" s="152"/>
      <c r="H7" s="152"/>
      <c r="L7" s="21"/>
    </row>
    <row r="8">
      <c r="B8" s="21"/>
      <c r="D8" s="152" t="s">
        <v>123</v>
      </c>
      <c r="L8" s="21"/>
    </row>
    <row r="9" s="1" customFormat="1" ht="16.5" customHeight="1">
      <c r="B9" s="21"/>
      <c r="E9" s="153" t="s">
        <v>216</v>
      </c>
      <c r="F9" s="1"/>
      <c r="G9" s="1"/>
      <c r="H9" s="1"/>
      <c r="L9" s="21"/>
    </row>
    <row r="10" s="1" customFormat="1" ht="12" customHeight="1">
      <c r="B10" s="21"/>
      <c r="D10" s="152" t="s">
        <v>125</v>
      </c>
      <c r="L10" s="21"/>
    </row>
    <row r="11" s="2" customFormat="1" ht="16.5" customHeight="1">
      <c r="A11" s="39"/>
      <c r="B11" s="45"/>
      <c r="C11" s="39"/>
      <c r="D11" s="39"/>
      <c r="E11" s="164" t="s">
        <v>1142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218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1307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121</v>
      </c>
      <c r="G15" s="39"/>
      <c r="H15" s="39"/>
      <c r="I15" s="152" t="s">
        <v>20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21</v>
      </c>
      <c r="E16" s="39"/>
      <c r="F16" s="142" t="s">
        <v>22</v>
      </c>
      <c r="G16" s="39"/>
      <c r="H16" s="39"/>
      <c r="I16" s="152" t="s">
        <v>23</v>
      </c>
      <c r="J16" s="155" t="str">
        <f>'Rekapitulace stavby'!AN8</f>
        <v>4. 7. 2024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25</v>
      </c>
      <c r="E18" s="39"/>
      <c r="F18" s="39"/>
      <c r="G18" s="39"/>
      <c r="H18" s="39"/>
      <c r="I18" s="152" t="s">
        <v>26</v>
      </c>
      <c r="J18" s="142" t="s">
        <v>27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28</v>
      </c>
      <c r="F19" s="39"/>
      <c r="G19" s="39"/>
      <c r="H19" s="39"/>
      <c r="I19" s="152" t="s">
        <v>29</v>
      </c>
      <c r="J19" s="142" t="s">
        <v>30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31</v>
      </c>
      <c r="E21" s="39"/>
      <c r="F21" s="39"/>
      <c r="G21" s="39"/>
      <c r="H21" s="39"/>
      <c r="I21" s="152" t="s">
        <v>26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29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33</v>
      </c>
      <c r="E24" s="39"/>
      <c r="F24" s="39"/>
      <c r="G24" s="39"/>
      <c r="H24" s="39"/>
      <c r="I24" s="152" t="s">
        <v>26</v>
      </c>
      <c r="J24" s="142" t="s">
        <v>34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35</v>
      </c>
      <c r="F25" s="39"/>
      <c r="G25" s="39"/>
      <c r="H25" s="39"/>
      <c r="I25" s="152" t="s">
        <v>29</v>
      </c>
      <c r="J25" s="142" t="s">
        <v>36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38</v>
      </c>
      <c r="E27" s="39"/>
      <c r="F27" s="39"/>
      <c r="G27" s="39"/>
      <c r="H27" s="39"/>
      <c r="I27" s="152" t="s">
        <v>26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29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40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202.5" customHeight="1">
      <c r="A31" s="156"/>
      <c r="B31" s="157"/>
      <c r="C31" s="156"/>
      <c r="D31" s="156"/>
      <c r="E31" s="158" t="s">
        <v>926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42</v>
      </c>
      <c r="E34" s="39"/>
      <c r="F34" s="39"/>
      <c r="G34" s="39"/>
      <c r="H34" s="39"/>
      <c r="I34" s="39"/>
      <c r="J34" s="162">
        <f>ROUND(J127,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44</v>
      </c>
      <c r="G36" s="39"/>
      <c r="H36" s="39"/>
      <c r="I36" s="163" t="s">
        <v>43</v>
      </c>
      <c r="J36" s="163" t="s">
        <v>45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46</v>
      </c>
      <c r="E37" s="152" t="s">
        <v>47</v>
      </c>
      <c r="F37" s="165">
        <f>ROUND((SUM(BE127:BE201)),  2)</f>
        <v>0</v>
      </c>
      <c r="G37" s="39"/>
      <c r="H37" s="39"/>
      <c r="I37" s="166">
        <v>0.20999999999999999</v>
      </c>
      <c r="J37" s="165">
        <f>ROUND(((SUM(BE127:BE201))*I37),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48</v>
      </c>
      <c r="F38" s="165">
        <f>ROUND((SUM(BF127:BF201)),  2)</f>
        <v>0</v>
      </c>
      <c r="G38" s="39"/>
      <c r="H38" s="39"/>
      <c r="I38" s="166">
        <v>0.12</v>
      </c>
      <c r="J38" s="165">
        <f>ROUND(((SUM(BF127:BF201))*I38),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49</v>
      </c>
      <c r="F39" s="165">
        <f>ROUND((SUM(BG127:BG201)),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50</v>
      </c>
      <c r="F40" s="165">
        <f>ROUND((SUM(BH127:BH201)),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51</v>
      </c>
      <c r="F41" s="165">
        <f>ROUND((SUM(BI127:BI201)),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52</v>
      </c>
      <c r="E43" s="169"/>
      <c r="F43" s="169"/>
      <c r="G43" s="170" t="s">
        <v>53</v>
      </c>
      <c r="H43" s="171" t="s">
        <v>54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55</v>
      </c>
      <c r="E50" s="175"/>
      <c r="F50" s="175"/>
      <c r="G50" s="174" t="s">
        <v>56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57</v>
      </c>
      <c r="E61" s="177"/>
      <c r="F61" s="178" t="s">
        <v>58</v>
      </c>
      <c r="G61" s="176" t="s">
        <v>57</v>
      </c>
      <c r="H61" s="177"/>
      <c r="I61" s="177"/>
      <c r="J61" s="179" t="s">
        <v>58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59</v>
      </c>
      <c r="E65" s="180"/>
      <c r="F65" s="180"/>
      <c r="G65" s="174" t="s">
        <v>60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57</v>
      </c>
      <c r="E76" s="177"/>
      <c r="F76" s="178" t="s">
        <v>58</v>
      </c>
      <c r="G76" s="176" t="s">
        <v>57</v>
      </c>
      <c r="H76" s="177"/>
      <c r="I76" s="177"/>
      <c r="J76" s="179" t="s">
        <v>58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Nemocnice Jihlava - oprava střešního pláště interního pavilonu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216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125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250" t="s">
        <v>1142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218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02-02 - Bleskosvod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21</v>
      </c>
      <c r="D93" s="41"/>
      <c r="E93" s="41"/>
      <c r="F93" s="28" t="str">
        <f>F16</f>
        <v>město Jihlava, areál Nemocnice Jihlava</v>
      </c>
      <c r="G93" s="41"/>
      <c r="H93" s="41"/>
      <c r="I93" s="33" t="s">
        <v>23</v>
      </c>
      <c r="J93" s="80" t="str">
        <f>IF(J16="","",J16)</f>
        <v>4. 7. 2024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25.65" customHeight="1">
      <c r="A95" s="39"/>
      <c r="B95" s="40"/>
      <c r="C95" s="33" t="s">
        <v>25</v>
      </c>
      <c r="D95" s="41"/>
      <c r="E95" s="41"/>
      <c r="F95" s="28" t="str">
        <f>E19</f>
        <v>Kraj Vysočina</v>
      </c>
      <c r="G95" s="41"/>
      <c r="H95" s="41"/>
      <c r="I95" s="33" t="s">
        <v>33</v>
      </c>
      <c r="J95" s="37" t="str">
        <f>E25</f>
        <v>PROJEKT CENTRUM NOVA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31</v>
      </c>
      <c r="D96" s="41"/>
      <c r="E96" s="41"/>
      <c r="F96" s="28" t="str">
        <f>IF(E22="","",E22)</f>
        <v>Vyplň údaj</v>
      </c>
      <c r="G96" s="41"/>
      <c r="H96" s="41"/>
      <c r="I96" s="33" t="s">
        <v>38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128</v>
      </c>
      <c r="D98" s="187"/>
      <c r="E98" s="187"/>
      <c r="F98" s="187"/>
      <c r="G98" s="187"/>
      <c r="H98" s="187"/>
      <c r="I98" s="187"/>
      <c r="J98" s="188" t="s">
        <v>129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130</v>
      </c>
      <c r="D100" s="41"/>
      <c r="E100" s="41"/>
      <c r="F100" s="41"/>
      <c r="G100" s="41"/>
      <c r="H100" s="41"/>
      <c r="I100" s="41"/>
      <c r="J100" s="111">
        <f>J127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131</v>
      </c>
    </row>
    <row r="101" s="9" customFormat="1" ht="24.96" customHeight="1">
      <c r="A101" s="9"/>
      <c r="B101" s="190"/>
      <c r="C101" s="191"/>
      <c r="D101" s="192" t="s">
        <v>226</v>
      </c>
      <c r="E101" s="193"/>
      <c r="F101" s="193"/>
      <c r="G101" s="193"/>
      <c r="H101" s="193"/>
      <c r="I101" s="193"/>
      <c r="J101" s="194">
        <f>J128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6"/>
      <c r="C102" s="134"/>
      <c r="D102" s="197" t="s">
        <v>927</v>
      </c>
      <c r="E102" s="198"/>
      <c r="F102" s="198"/>
      <c r="G102" s="198"/>
      <c r="H102" s="198"/>
      <c r="I102" s="198"/>
      <c r="J102" s="199">
        <f>J129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929</v>
      </c>
      <c r="E103" s="198"/>
      <c r="F103" s="198"/>
      <c r="G103" s="198"/>
      <c r="H103" s="198"/>
      <c r="I103" s="198"/>
      <c r="J103" s="199">
        <f>J181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5" t="str">
        <f>E7</f>
        <v>Nemocnice Jihlava - oprava střešního pláště interního pavilonu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123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1" customFormat="1" ht="16.5" customHeight="1">
      <c r="B115" s="22"/>
      <c r="C115" s="23"/>
      <c r="D115" s="23"/>
      <c r="E115" s="185" t="s">
        <v>216</v>
      </c>
      <c r="F115" s="23"/>
      <c r="G115" s="23"/>
      <c r="H115" s="23"/>
      <c r="I115" s="23"/>
      <c r="J115" s="23"/>
      <c r="K115" s="23"/>
      <c r="L115" s="21"/>
    </row>
    <row r="116" s="1" customFormat="1" ht="12" customHeight="1">
      <c r="B116" s="22"/>
      <c r="C116" s="33" t="s">
        <v>125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250" t="s">
        <v>1142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218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E13</f>
        <v>02-02 - Bleskosvod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21</v>
      </c>
      <c r="D121" s="41"/>
      <c r="E121" s="41"/>
      <c r="F121" s="28" t="str">
        <f>F16</f>
        <v>město Jihlava, areál Nemocnice Jihlava</v>
      </c>
      <c r="G121" s="41"/>
      <c r="H121" s="41"/>
      <c r="I121" s="33" t="s">
        <v>23</v>
      </c>
      <c r="J121" s="80" t="str">
        <f>IF(J16="","",J16)</f>
        <v>4. 7. 2024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5.65" customHeight="1">
      <c r="A123" s="39"/>
      <c r="B123" s="40"/>
      <c r="C123" s="33" t="s">
        <v>25</v>
      </c>
      <c r="D123" s="41"/>
      <c r="E123" s="41"/>
      <c r="F123" s="28" t="str">
        <f>E19</f>
        <v>Kraj Vysočina</v>
      </c>
      <c r="G123" s="41"/>
      <c r="H123" s="41"/>
      <c r="I123" s="33" t="s">
        <v>33</v>
      </c>
      <c r="J123" s="37" t="str">
        <f>E25</f>
        <v>PROJEKT CENTRUM NOVA s.r.o.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31</v>
      </c>
      <c r="D124" s="41"/>
      <c r="E124" s="41"/>
      <c r="F124" s="28" t="str">
        <f>IF(E22="","",E22)</f>
        <v>Vyplň údaj</v>
      </c>
      <c r="G124" s="41"/>
      <c r="H124" s="41"/>
      <c r="I124" s="33" t="s">
        <v>38</v>
      </c>
      <c r="J124" s="37" t="str">
        <f>E28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1"/>
      <c r="B126" s="202"/>
      <c r="C126" s="203" t="s">
        <v>135</v>
      </c>
      <c r="D126" s="204" t="s">
        <v>67</v>
      </c>
      <c r="E126" s="204" t="s">
        <v>63</v>
      </c>
      <c r="F126" s="204" t="s">
        <v>64</v>
      </c>
      <c r="G126" s="204" t="s">
        <v>136</v>
      </c>
      <c r="H126" s="204" t="s">
        <v>137</v>
      </c>
      <c r="I126" s="204" t="s">
        <v>138</v>
      </c>
      <c r="J126" s="204" t="s">
        <v>129</v>
      </c>
      <c r="K126" s="205" t="s">
        <v>139</v>
      </c>
      <c r="L126" s="206"/>
      <c r="M126" s="101" t="s">
        <v>1</v>
      </c>
      <c r="N126" s="102" t="s">
        <v>46</v>
      </c>
      <c r="O126" s="102" t="s">
        <v>140</v>
      </c>
      <c r="P126" s="102" t="s">
        <v>141</v>
      </c>
      <c r="Q126" s="102" t="s">
        <v>142</v>
      </c>
      <c r="R126" s="102" t="s">
        <v>143</v>
      </c>
      <c r="S126" s="102" t="s">
        <v>144</v>
      </c>
      <c r="T126" s="103" t="s">
        <v>145</v>
      </c>
      <c r="U126" s="201"/>
      <c r="V126" s="201"/>
      <c r="W126" s="201"/>
      <c r="X126" s="201"/>
      <c r="Y126" s="201"/>
      <c r="Z126" s="201"/>
      <c r="AA126" s="201"/>
      <c r="AB126" s="201"/>
      <c r="AC126" s="201"/>
      <c r="AD126" s="201"/>
      <c r="AE126" s="201"/>
    </row>
    <row r="127" s="2" customFormat="1" ht="22.8" customHeight="1">
      <c r="A127" s="39"/>
      <c r="B127" s="40"/>
      <c r="C127" s="108" t="s">
        <v>146</v>
      </c>
      <c r="D127" s="41"/>
      <c r="E127" s="41"/>
      <c r="F127" s="41"/>
      <c r="G127" s="41"/>
      <c r="H127" s="41"/>
      <c r="I127" s="41"/>
      <c r="J127" s="207">
        <f>BK127</f>
        <v>0</v>
      </c>
      <c r="K127" s="41"/>
      <c r="L127" s="45"/>
      <c r="M127" s="104"/>
      <c r="N127" s="208"/>
      <c r="O127" s="105"/>
      <c r="P127" s="209">
        <f>P128</f>
        <v>0</v>
      </c>
      <c r="Q127" s="105"/>
      <c r="R127" s="209">
        <f>R128</f>
        <v>0.85185000000000011</v>
      </c>
      <c r="S127" s="105"/>
      <c r="T127" s="210">
        <f>T128</f>
        <v>0.29823000000000005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81</v>
      </c>
      <c r="AU127" s="18" t="s">
        <v>131</v>
      </c>
      <c r="BK127" s="211">
        <f>BK128</f>
        <v>0</v>
      </c>
    </row>
    <row r="128" s="12" customFormat="1" ht="25.92" customHeight="1">
      <c r="A128" s="12"/>
      <c r="B128" s="212"/>
      <c r="C128" s="213"/>
      <c r="D128" s="214" t="s">
        <v>81</v>
      </c>
      <c r="E128" s="215" t="s">
        <v>328</v>
      </c>
      <c r="F128" s="215" t="s">
        <v>329</v>
      </c>
      <c r="G128" s="213"/>
      <c r="H128" s="213"/>
      <c r="I128" s="216"/>
      <c r="J128" s="217">
        <f>BK128</f>
        <v>0</v>
      </c>
      <c r="K128" s="213"/>
      <c r="L128" s="218"/>
      <c r="M128" s="219"/>
      <c r="N128" s="220"/>
      <c r="O128" s="220"/>
      <c r="P128" s="221">
        <f>P129+P181</f>
        <v>0</v>
      </c>
      <c r="Q128" s="220"/>
      <c r="R128" s="221">
        <f>R129+R181</f>
        <v>0.85185000000000011</v>
      </c>
      <c r="S128" s="220"/>
      <c r="T128" s="222">
        <f>T129+T181</f>
        <v>0.29823000000000005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91</v>
      </c>
      <c r="AT128" s="224" t="s">
        <v>81</v>
      </c>
      <c r="AU128" s="224" t="s">
        <v>82</v>
      </c>
      <c r="AY128" s="223" t="s">
        <v>150</v>
      </c>
      <c r="BK128" s="225">
        <f>BK129+BK181</f>
        <v>0</v>
      </c>
    </row>
    <row r="129" s="12" customFormat="1" ht="22.8" customHeight="1">
      <c r="A129" s="12"/>
      <c r="B129" s="212"/>
      <c r="C129" s="213"/>
      <c r="D129" s="214" t="s">
        <v>81</v>
      </c>
      <c r="E129" s="226" t="s">
        <v>930</v>
      </c>
      <c r="F129" s="226" t="s">
        <v>931</v>
      </c>
      <c r="G129" s="213"/>
      <c r="H129" s="213"/>
      <c r="I129" s="216"/>
      <c r="J129" s="227">
        <f>BK129</f>
        <v>0</v>
      </c>
      <c r="K129" s="213"/>
      <c r="L129" s="218"/>
      <c r="M129" s="219"/>
      <c r="N129" s="220"/>
      <c r="O129" s="220"/>
      <c r="P129" s="221">
        <f>SUM(P130:P180)</f>
        <v>0</v>
      </c>
      <c r="Q129" s="220"/>
      <c r="R129" s="221">
        <f>SUM(R130:R180)</f>
        <v>0.85185000000000011</v>
      </c>
      <c r="S129" s="220"/>
      <c r="T129" s="222">
        <f>SUM(T130:T180)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91</v>
      </c>
      <c r="AT129" s="224" t="s">
        <v>81</v>
      </c>
      <c r="AU129" s="224" t="s">
        <v>89</v>
      </c>
      <c r="AY129" s="223" t="s">
        <v>150</v>
      </c>
      <c r="BK129" s="225">
        <f>SUM(BK130:BK180)</f>
        <v>0</v>
      </c>
    </row>
    <row r="130" s="2" customFormat="1" ht="24.15" customHeight="1">
      <c r="A130" s="39"/>
      <c r="B130" s="40"/>
      <c r="C130" s="228" t="s">
        <v>89</v>
      </c>
      <c r="D130" s="228" t="s">
        <v>153</v>
      </c>
      <c r="E130" s="229" t="s">
        <v>932</v>
      </c>
      <c r="F130" s="230" t="s">
        <v>933</v>
      </c>
      <c r="G130" s="231" t="s">
        <v>368</v>
      </c>
      <c r="H130" s="232">
        <v>400</v>
      </c>
      <c r="I130" s="233"/>
      <c r="J130" s="234">
        <f>ROUND(I130*H130,2)</f>
        <v>0</v>
      </c>
      <c r="K130" s="230" t="s">
        <v>240</v>
      </c>
      <c r="L130" s="45"/>
      <c r="M130" s="235" t="s">
        <v>1</v>
      </c>
      <c r="N130" s="236" t="s">
        <v>47</v>
      </c>
      <c r="O130" s="92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9" t="s">
        <v>334</v>
      </c>
      <c r="AT130" s="239" t="s">
        <v>153</v>
      </c>
      <c r="AU130" s="239" t="s">
        <v>91</v>
      </c>
      <c r="AY130" s="18" t="s">
        <v>150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8" t="s">
        <v>89</v>
      </c>
      <c r="BK130" s="240">
        <f>ROUND(I130*H130,2)</f>
        <v>0</v>
      </c>
      <c r="BL130" s="18" t="s">
        <v>334</v>
      </c>
      <c r="BM130" s="239" t="s">
        <v>1308</v>
      </c>
    </row>
    <row r="131" s="2" customFormat="1">
      <c r="A131" s="39"/>
      <c r="B131" s="40"/>
      <c r="C131" s="41"/>
      <c r="D131" s="241" t="s">
        <v>158</v>
      </c>
      <c r="E131" s="41"/>
      <c r="F131" s="242" t="s">
        <v>935</v>
      </c>
      <c r="G131" s="41"/>
      <c r="H131" s="41"/>
      <c r="I131" s="243"/>
      <c r="J131" s="41"/>
      <c r="K131" s="41"/>
      <c r="L131" s="45"/>
      <c r="M131" s="244"/>
      <c r="N131" s="245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158</v>
      </c>
      <c r="AU131" s="18" t="s">
        <v>91</v>
      </c>
    </row>
    <row r="132" s="2" customFormat="1">
      <c r="A132" s="39"/>
      <c r="B132" s="40"/>
      <c r="C132" s="41"/>
      <c r="D132" s="251" t="s">
        <v>243</v>
      </c>
      <c r="E132" s="41"/>
      <c r="F132" s="252" t="s">
        <v>936</v>
      </c>
      <c r="G132" s="41"/>
      <c r="H132" s="41"/>
      <c r="I132" s="243"/>
      <c r="J132" s="41"/>
      <c r="K132" s="41"/>
      <c r="L132" s="45"/>
      <c r="M132" s="244"/>
      <c r="N132" s="245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243</v>
      </c>
      <c r="AU132" s="18" t="s">
        <v>91</v>
      </c>
    </row>
    <row r="133" s="2" customFormat="1" ht="16.5" customHeight="1">
      <c r="A133" s="39"/>
      <c r="B133" s="40"/>
      <c r="C133" s="289" t="s">
        <v>91</v>
      </c>
      <c r="D133" s="289" t="s">
        <v>468</v>
      </c>
      <c r="E133" s="290" t="s">
        <v>937</v>
      </c>
      <c r="F133" s="291" t="s">
        <v>938</v>
      </c>
      <c r="G133" s="292" t="s">
        <v>939</v>
      </c>
      <c r="H133" s="293">
        <v>54</v>
      </c>
      <c r="I133" s="294"/>
      <c r="J133" s="295">
        <f>ROUND(I133*H133,2)</f>
        <v>0</v>
      </c>
      <c r="K133" s="291" t="s">
        <v>240</v>
      </c>
      <c r="L133" s="296"/>
      <c r="M133" s="297" t="s">
        <v>1</v>
      </c>
      <c r="N133" s="298" t="s">
        <v>47</v>
      </c>
      <c r="O133" s="92"/>
      <c r="P133" s="237">
        <f>O133*H133</f>
        <v>0</v>
      </c>
      <c r="Q133" s="237">
        <v>0.001</v>
      </c>
      <c r="R133" s="237">
        <f>Q133*H133</f>
        <v>0.053999999999999999</v>
      </c>
      <c r="S133" s="237">
        <v>0</v>
      </c>
      <c r="T133" s="23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9" t="s">
        <v>605</v>
      </c>
      <c r="AT133" s="239" t="s">
        <v>468</v>
      </c>
      <c r="AU133" s="239" t="s">
        <v>91</v>
      </c>
      <c r="AY133" s="18" t="s">
        <v>150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8" t="s">
        <v>89</v>
      </c>
      <c r="BK133" s="240">
        <f>ROUND(I133*H133,2)</f>
        <v>0</v>
      </c>
      <c r="BL133" s="18" t="s">
        <v>334</v>
      </c>
      <c r="BM133" s="239" t="s">
        <v>1309</v>
      </c>
    </row>
    <row r="134" s="2" customFormat="1">
      <c r="A134" s="39"/>
      <c r="B134" s="40"/>
      <c r="C134" s="41"/>
      <c r="D134" s="241" t="s">
        <v>158</v>
      </c>
      <c r="E134" s="41"/>
      <c r="F134" s="242" t="s">
        <v>938</v>
      </c>
      <c r="G134" s="41"/>
      <c r="H134" s="41"/>
      <c r="I134" s="243"/>
      <c r="J134" s="41"/>
      <c r="K134" s="41"/>
      <c r="L134" s="45"/>
      <c r="M134" s="244"/>
      <c r="N134" s="245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158</v>
      </c>
      <c r="AU134" s="18" t="s">
        <v>91</v>
      </c>
    </row>
    <row r="135" s="14" customFormat="1">
      <c r="A135" s="14"/>
      <c r="B135" s="263"/>
      <c r="C135" s="264"/>
      <c r="D135" s="241" t="s">
        <v>251</v>
      </c>
      <c r="E135" s="265" t="s">
        <v>1</v>
      </c>
      <c r="F135" s="266" t="s">
        <v>1310</v>
      </c>
      <c r="G135" s="264"/>
      <c r="H135" s="267">
        <v>54</v>
      </c>
      <c r="I135" s="268"/>
      <c r="J135" s="264"/>
      <c r="K135" s="264"/>
      <c r="L135" s="269"/>
      <c r="M135" s="270"/>
      <c r="N135" s="271"/>
      <c r="O135" s="271"/>
      <c r="P135" s="271"/>
      <c r="Q135" s="271"/>
      <c r="R135" s="271"/>
      <c r="S135" s="271"/>
      <c r="T135" s="27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3" t="s">
        <v>251</v>
      </c>
      <c r="AU135" s="273" t="s">
        <v>91</v>
      </c>
      <c r="AV135" s="14" t="s">
        <v>91</v>
      </c>
      <c r="AW135" s="14" t="s">
        <v>37</v>
      </c>
      <c r="AX135" s="14" t="s">
        <v>89</v>
      </c>
      <c r="AY135" s="273" t="s">
        <v>150</v>
      </c>
    </row>
    <row r="136" s="2" customFormat="1" ht="16.5" customHeight="1">
      <c r="A136" s="39"/>
      <c r="B136" s="40"/>
      <c r="C136" s="289" t="s">
        <v>104</v>
      </c>
      <c r="D136" s="289" t="s">
        <v>468</v>
      </c>
      <c r="E136" s="290" t="s">
        <v>942</v>
      </c>
      <c r="F136" s="291" t="s">
        <v>943</v>
      </c>
      <c r="G136" s="292" t="s">
        <v>393</v>
      </c>
      <c r="H136" s="293">
        <v>500</v>
      </c>
      <c r="I136" s="294"/>
      <c r="J136" s="295">
        <f>ROUND(I136*H136,2)</f>
        <v>0</v>
      </c>
      <c r="K136" s="291" t="s">
        <v>1</v>
      </c>
      <c r="L136" s="296"/>
      <c r="M136" s="297" t="s">
        <v>1</v>
      </c>
      <c r="N136" s="298" t="s">
        <v>47</v>
      </c>
      <c r="O136" s="92"/>
      <c r="P136" s="237">
        <f>O136*H136</f>
        <v>0</v>
      </c>
      <c r="Q136" s="237">
        <v>6.9999999999999994E-05</v>
      </c>
      <c r="R136" s="237">
        <f>Q136*H136</f>
        <v>0.034999999999999996</v>
      </c>
      <c r="S136" s="237">
        <v>0</v>
      </c>
      <c r="T136" s="23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9" t="s">
        <v>605</v>
      </c>
      <c r="AT136" s="239" t="s">
        <v>468</v>
      </c>
      <c r="AU136" s="239" t="s">
        <v>91</v>
      </c>
      <c r="AY136" s="18" t="s">
        <v>150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8" t="s">
        <v>89</v>
      </c>
      <c r="BK136" s="240">
        <f>ROUND(I136*H136,2)</f>
        <v>0</v>
      </c>
      <c r="BL136" s="18" t="s">
        <v>334</v>
      </c>
      <c r="BM136" s="239" t="s">
        <v>1311</v>
      </c>
    </row>
    <row r="137" s="14" customFormat="1">
      <c r="A137" s="14"/>
      <c r="B137" s="263"/>
      <c r="C137" s="264"/>
      <c r="D137" s="241" t="s">
        <v>251</v>
      </c>
      <c r="E137" s="265" t="s">
        <v>1</v>
      </c>
      <c r="F137" s="266" t="s">
        <v>1312</v>
      </c>
      <c r="G137" s="264"/>
      <c r="H137" s="267">
        <v>500</v>
      </c>
      <c r="I137" s="268"/>
      <c r="J137" s="264"/>
      <c r="K137" s="264"/>
      <c r="L137" s="269"/>
      <c r="M137" s="270"/>
      <c r="N137" s="271"/>
      <c r="O137" s="271"/>
      <c r="P137" s="271"/>
      <c r="Q137" s="271"/>
      <c r="R137" s="271"/>
      <c r="S137" s="271"/>
      <c r="T137" s="27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3" t="s">
        <v>251</v>
      </c>
      <c r="AU137" s="273" t="s">
        <v>91</v>
      </c>
      <c r="AV137" s="14" t="s">
        <v>91</v>
      </c>
      <c r="AW137" s="14" t="s">
        <v>37</v>
      </c>
      <c r="AX137" s="14" t="s">
        <v>89</v>
      </c>
      <c r="AY137" s="273" t="s">
        <v>150</v>
      </c>
    </row>
    <row r="138" s="2" customFormat="1" ht="16.5" customHeight="1">
      <c r="A138" s="39"/>
      <c r="B138" s="40"/>
      <c r="C138" s="228" t="s">
        <v>149</v>
      </c>
      <c r="D138" s="228" t="s">
        <v>153</v>
      </c>
      <c r="E138" s="229" t="s">
        <v>946</v>
      </c>
      <c r="F138" s="230" t="s">
        <v>947</v>
      </c>
      <c r="G138" s="231" t="s">
        <v>393</v>
      </c>
      <c r="H138" s="232">
        <v>96</v>
      </c>
      <c r="I138" s="233"/>
      <c r="J138" s="234">
        <f>ROUND(I138*H138,2)</f>
        <v>0</v>
      </c>
      <c r="K138" s="230" t="s">
        <v>240</v>
      </c>
      <c r="L138" s="45"/>
      <c r="M138" s="235" t="s">
        <v>1</v>
      </c>
      <c r="N138" s="236" t="s">
        <v>47</v>
      </c>
      <c r="O138" s="92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9" t="s">
        <v>334</v>
      </c>
      <c r="AT138" s="239" t="s">
        <v>153</v>
      </c>
      <c r="AU138" s="239" t="s">
        <v>91</v>
      </c>
      <c r="AY138" s="18" t="s">
        <v>150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89</v>
      </c>
      <c r="BK138" s="240">
        <f>ROUND(I138*H138,2)</f>
        <v>0</v>
      </c>
      <c r="BL138" s="18" t="s">
        <v>334</v>
      </c>
      <c r="BM138" s="239" t="s">
        <v>1313</v>
      </c>
    </row>
    <row r="139" s="2" customFormat="1">
      <c r="A139" s="39"/>
      <c r="B139" s="40"/>
      <c r="C139" s="41"/>
      <c r="D139" s="241" t="s">
        <v>158</v>
      </c>
      <c r="E139" s="41"/>
      <c r="F139" s="242" t="s">
        <v>949</v>
      </c>
      <c r="G139" s="41"/>
      <c r="H139" s="41"/>
      <c r="I139" s="243"/>
      <c r="J139" s="41"/>
      <c r="K139" s="41"/>
      <c r="L139" s="45"/>
      <c r="M139" s="244"/>
      <c r="N139" s="245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158</v>
      </c>
      <c r="AU139" s="18" t="s">
        <v>91</v>
      </c>
    </row>
    <row r="140" s="2" customFormat="1">
      <c r="A140" s="39"/>
      <c r="B140" s="40"/>
      <c r="C140" s="41"/>
      <c r="D140" s="251" t="s">
        <v>243</v>
      </c>
      <c r="E140" s="41"/>
      <c r="F140" s="252" t="s">
        <v>950</v>
      </c>
      <c r="G140" s="41"/>
      <c r="H140" s="41"/>
      <c r="I140" s="243"/>
      <c r="J140" s="41"/>
      <c r="K140" s="41"/>
      <c r="L140" s="45"/>
      <c r="M140" s="244"/>
      <c r="N140" s="245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243</v>
      </c>
      <c r="AU140" s="18" t="s">
        <v>91</v>
      </c>
    </row>
    <row r="141" s="2" customFormat="1" ht="16.5" customHeight="1">
      <c r="A141" s="39"/>
      <c r="B141" s="40"/>
      <c r="C141" s="289" t="s">
        <v>172</v>
      </c>
      <c r="D141" s="289" t="s">
        <v>468</v>
      </c>
      <c r="E141" s="290" t="s">
        <v>951</v>
      </c>
      <c r="F141" s="291" t="s">
        <v>952</v>
      </c>
      <c r="G141" s="292" t="s">
        <v>393</v>
      </c>
      <c r="H141" s="293">
        <v>12</v>
      </c>
      <c r="I141" s="294"/>
      <c r="J141" s="295">
        <f>ROUND(I141*H141,2)</f>
        <v>0</v>
      </c>
      <c r="K141" s="291" t="s">
        <v>240</v>
      </c>
      <c r="L141" s="296"/>
      <c r="M141" s="297" t="s">
        <v>1</v>
      </c>
      <c r="N141" s="298" t="s">
        <v>47</v>
      </c>
      <c r="O141" s="92"/>
      <c r="P141" s="237">
        <f>O141*H141</f>
        <v>0</v>
      </c>
      <c r="Q141" s="237">
        <v>0.00025999999999999998</v>
      </c>
      <c r="R141" s="237">
        <f>Q141*H141</f>
        <v>0.0031199999999999995</v>
      </c>
      <c r="S141" s="237">
        <v>0</v>
      </c>
      <c r="T141" s="23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9" t="s">
        <v>605</v>
      </c>
      <c r="AT141" s="239" t="s">
        <v>468</v>
      </c>
      <c r="AU141" s="239" t="s">
        <v>91</v>
      </c>
      <c r="AY141" s="18" t="s">
        <v>150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8" t="s">
        <v>89</v>
      </c>
      <c r="BK141" s="240">
        <f>ROUND(I141*H141,2)</f>
        <v>0</v>
      </c>
      <c r="BL141" s="18" t="s">
        <v>334</v>
      </c>
      <c r="BM141" s="239" t="s">
        <v>1314</v>
      </c>
    </row>
    <row r="142" s="2" customFormat="1">
      <c r="A142" s="39"/>
      <c r="B142" s="40"/>
      <c r="C142" s="41"/>
      <c r="D142" s="241" t="s">
        <v>158</v>
      </c>
      <c r="E142" s="41"/>
      <c r="F142" s="242" t="s">
        <v>952</v>
      </c>
      <c r="G142" s="41"/>
      <c r="H142" s="41"/>
      <c r="I142" s="243"/>
      <c r="J142" s="41"/>
      <c r="K142" s="41"/>
      <c r="L142" s="45"/>
      <c r="M142" s="244"/>
      <c r="N142" s="245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158</v>
      </c>
      <c r="AU142" s="18" t="s">
        <v>91</v>
      </c>
    </row>
    <row r="143" s="2" customFormat="1" ht="16.5" customHeight="1">
      <c r="A143" s="39"/>
      <c r="B143" s="40"/>
      <c r="C143" s="289" t="s">
        <v>177</v>
      </c>
      <c r="D143" s="289" t="s">
        <v>468</v>
      </c>
      <c r="E143" s="290" t="s">
        <v>954</v>
      </c>
      <c r="F143" s="291" t="s">
        <v>955</v>
      </c>
      <c r="G143" s="292" t="s">
        <v>393</v>
      </c>
      <c r="H143" s="293">
        <v>14</v>
      </c>
      <c r="I143" s="294"/>
      <c r="J143" s="295">
        <f>ROUND(I143*H143,2)</f>
        <v>0</v>
      </c>
      <c r="K143" s="291" t="s">
        <v>240</v>
      </c>
      <c r="L143" s="296"/>
      <c r="M143" s="297" t="s">
        <v>1</v>
      </c>
      <c r="N143" s="298" t="s">
        <v>47</v>
      </c>
      <c r="O143" s="92"/>
      <c r="P143" s="237">
        <f>O143*H143</f>
        <v>0</v>
      </c>
      <c r="Q143" s="237">
        <v>0.00022000000000000001</v>
      </c>
      <c r="R143" s="237">
        <f>Q143*H143</f>
        <v>0.0030800000000000003</v>
      </c>
      <c r="S143" s="237">
        <v>0</v>
      </c>
      <c r="T143" s="23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9" t="s">
        <v>605</v>
      </c>
      <c r="AT143" s="239" t="s">
        <v>468</v>
      </c>
      <c r="AU143" s="239" t="s">
        <v>91</v>
      </c>
      <c r="AY143" s="18" t="s">
        <v>150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8" t="s">
        <v>89</v>
      </c>
      <c r="BK143" s="240">
        <f>ROUND(I143*H143,2)</f>
        <v>0</v>
      </c>
      <c r="BL143" s="18" t="s">
        <v>334</v>
      </c>
      <c r="BM143" s="239" t="s">
        <v>1315</v>
      </c>
    </row>
    <row r="144" s="2" customFormat="1">
      <c r="A144" s="39"/>
      <c r="B144" s="40"/>
      <c r="C144" s="41"/>
      <c r="D144" s="241" t="s">
        <v>158</v>
      </c>
      <c r="E144" s="41"/>
      <c r="F144" s="242" t="s">
        <v>955</v>
      </c>
      <c r="G144" s="41"/>
      <c r="H144" s="41"/>
      <c r="I144" s="243"/>
      <c r="J144" s="41"/>
      <c r="K144" s="41"/>
      <c r="L144" s="45"/>
      <c r="M144" s="244"/>
      <c r="N144" s="245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158</v>
      </c>
      <c r="AU144" s="18" t="s">
        <v>91</v>
      </c>
    </row>
    <row r="145" s="2" customFormat="1" ht="16.5" customHeight="1">
      <c r="A145" s="39"/>
      <c r="B145" s="40"/>
      <c r="C145" s="289" t="s">
        <v>182</v>
      </c>
      <c r="D145" s="289" t="s">
        <v>468</v>
      </c>
      <c r="E145" s="290" t="s">
        <v>957</v>
      </c>
      <c r="F145" s="291" t="s">
        <v>958</v>
      </c>
      <c r="G145" s="292" t="s">
        <v>393</v>
      </c>
      <c r="H145" s="293">
        <v>10</v>
      </c>
      <c r="I145" s="294"/>
      <c r="J145" s="295">
        <f>ROUND(I145*H145,2)</f>
        <v>0</v>
      </c>
      <c r="K145" s="291" t="s">
        <v>240</v>
      </c>
      <c r="L145" s="296"/>
      <c r="M145" s="297" t="s">
        <v>1</v>
      </c>
      <c r="N145" s="298" t="s">
        <v>47</v>
      </c>
      <c r="O145" s="92"/>
      <c r="P145" s="237">
        <f>O145*H145</f>
        <v>0</v>
      </c>
      <c r="Q145" s="237">
        <v>0.00013999999999999999</v>
      </c>
      <c r="R145" s="237">
        <f>Q145*H145</f>
        <v>0.0013999999999999998</v>
      </c>
      <c r="S145" s="237">
        <v>0</v>
      </c>
      <c r="T145" s="23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9" t="s">
        <v>605</v>
      </c>
      <c r="AT145" s="239" t="s">
        <v>468</v>
      </c>
      <c r="AU145" s="239" t="s">
        <v>91</v>
      </c>
      <c r="AY145" s="18" t="s">
        <v>150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8" t="s">
        <v>89</v>
      </c>
      <c r="BK145" s="240">
        <f>ROUND(I145*H145,2)</f>
        <v>0</v>
      </c>
      <c r="BL145" s="18" t="s">
        <v>334</v>
      </c>
      <c r="BM145" s="239" t="s">
        <v>1316</v>
      </c>
    </row>
    <row r="146" s="2" customFormat="1">
      <c r="A146" s="39"/>
      <c r="B146" s="40"/>
      <c r="C146" s="41"/>
      <c r="D146" s="241" t="s">
        <v>158</v>
      </c>
      <c r="E146" s="41"/>
      <c r="F146" s="242" t="s">
        <v>958</v>
      </c>
      <c r="G146" s="41"/>
      <c r="H146" s="41"/>
      <c r="I146" s="243"/>
      <c r="J146" s="41"/>
      <c r="K146" s="41"/>
      <c r="L146" s="45"/>
      <c r="M146" s="244"/>
      <c r="N146" s="245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158</v>
      </c>
      <c r="AU146" s="18" t="s">
        <v>91</v>
      </c>
    </row>
    <row r="147" s="2" customFormat="1" ht="16.5" customHeight="1">
      <c r="A147" s="39"/>
      <c r="B147" s="40"/>
      <c r="C147" s="289" t="s">
        <v>187</v>
      </c>
      <c r="D147" s="289" t="s">
        <v>468</v>
      </c>
      <c r="E147" s="290" t="s">
        <v>960</v>
      </c>
      <c r="F147" s="291" t="s">
        <v>961</v>
      </c>
      <c r="G147" s="292" t="s">
        <v>393</v>
      </c>
      <c r="H147" s="293">
        <v>60</v>
      </c>
      <c r="I147" s="294"/>
      <c r="J147" s="295">
        <f>ROUND(I147*H147,2)</f>
        <v>0</v>
      </c>
      <c r="K147" s="291" t="s">
        <v>240</v>
      </c>
      <c r="L147" s="296"/>
      <c r="M147" s="297" t="s">
        <v>1</v>
      </c>
      <c r="N147" s="298" t="s">
        <v>47</v>
      </c>
      <c r="O147" s="92"/>
      <c r="P147" s="237">
        <f>O147*H147</f>
        <v>0</v>
      </c>
      <c r="Q147" s="237">
        <v>0.00012</v>
      </c>
      <c r="R147" s="237">
        <f>Q147*H147</f>
        <v>0.0071999999999999998</v>
      </c>
      <c r="S147" s="237">
        <v>0</v>
      </c>
      <c r="T147" s="23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9" t="s">
        <v>605</v>
      </c>
      <c r="AT147" s="239" t="s">
        <v>468</v>
      </c>
      <c r="AU147" s="239" t="s">
        <v>91</v>
      </c>
      <c r="AY147" s="18" t="s">
        <v>150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8" t="s">
        <v>89</v>
      </c>
      <c r="BK147" s="240">
        <f>ROUND(I147*H147,2)</f>
        <v>0</v>
      </c>
      <c r="BL147" s="18" t="s">
        <v>334</v>
      </c>
      <c r="BM147" s="239" t="s">
        <v>1317</v>
      </c>
    </row>
    <row r="148" s="2" customFormat="1">
      <c r="A148" s="39"/>
      <c r="B148" s="40"/>
      <c r="C148" s="41"/>
      <c r="D148" s="241" t="s">
        <v>158</v>
      </c>
      <c r="E148" s="41"/>
      <c r="F148" s="242" t="s">
        <v>961</v>
      </c>
      <c r="G148" s="41"/>
      <c r="H148" s="41"/>
      <c r="I148" s="243"/>
      <c r="J148" s="41"/>
      <c r="K148" s="41"/>
      <c r="L148" s="45"/>
      <c r="M148" s="244"/>
      <c r="N148" s="245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158</v>
      </c>
      <c r="AU148" s="18" t="s">
        <v>91</v>
      </c>
    </row>
    <row r="149" s="2" customFormat="1" ht="16.5" customHeight="1">
      <c r="A149" s="39"/>
      <c r="B149" s="40"/>
      <c r="C149" s="228" t="s">
        <v>192</v>
      </c>
      <c r="D149" s="228" t="s">
        <v>153</v>
      </c>
      <c r="E149" s="229" t="s">
        <v>963</v>
      </c>
      <c r="F149" s="230" t="s">
        <v>964</v>
      </c>
      <c r="G149" s="231" t="s">
        <v>393</v>
      </c>
      <c r="H149" s="232">
        <v>55</v>
      </c>
      <c r="I149" s="233"/>
      <c r="J149" s="234">
        <f>ROUND(I149*H149,2)</f>
        <v>0</v>
      </c>
      <c r="K149" s="230" t="s">
        <v>240</v>
      </c>
      <c r="L149" s="45"/>
      <c r="M149" s="235" t="s">
        <v>1</v>
      </c>
      <c r="N149" s="236" t="s">
        <v>47</v>
      </c>
      <c r="O149" s="92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9" t="s">
        <v>334</v>
      </c>
      <c r="AT149" s="239" t="s">
        <v>153</v>
      </c>
      <c r="AU149" s="239" t="s">
        <v>91</v>
      </c>
      <c r="AY149" s="18" t="s">
        <v>150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8" t="s">
        <v>89</v>
      </c>
      <c r="BK149" s="240">
        <f>ROUND(I149*H149,2)</f>
        <v>0</v>
      </c>
      <c r="BL149" s="18" t="s">
        <v>334</v>
      </c>
      <c r="BM149" s="239" t="s">
        <v>1318</v>
      </c>
    </row>
    <row r="150" s="2" customFormat="1">
      <c r="A150" s="39"/>
      <c r="B150" s="40"/>
      <c r="C150" s="41"/>
      <c r="D150" s="241" t="s">
        <v>158</v>
      </c>
      <c r="E150" s="41"/>
      <c r="F150" s="242" t="s">
        <v>966</v>
      </c>
      <c r="G150" s="41"/>
      <c r="H150" s="41"/>
      <c r="I150" s="243"/>
      <c r="J150" s="41"/>
      <c r="K150" s="41"/>
      <c r="L150" s="45"/>
      <c r="M150" s="244"/>
      <c r="N150" s="245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158</v>
      </c>
      <c r="AU150" s="18" t="s">
        <v>91</v>
      </c>
    </row>
    <row r="151" s="2" customFormat="1">
      <c r="A151" s="39"/>
      <c r="B151" s="40"/>
      <c r="C151" s="41"/>
      <c r="D151" s="251" t="s">
        <v>243</v>
      </c>
      <c r="E151" s="41"/>
      <c r="F151" s="252" t="s">
        <v>967</v>
      </c>
      <c r="G151" s="41"/>
      <c r="H151" s="41"/>
      <c r="I151" s="243"/>
      <c r="J151" s="41"/>
      <c r="K151" s="41"/>
      <c r="L151" s="45"/>
      <c r="M151" s="244"/>
      <c r="N151" s="245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243</v>
      </c>
      <c r="AU151" s="18" t="s">
        <v>91</v>
      </c>
    </row>
    <row r="152" s="2" customFormat="1" ht="24.15" customHeight="1">
      <c r="A152" s="39"/>
      <c r="B152" s="40"/>
      <c r="C152" s="289" t="s">
        <v>197</v>
      </c>
      <c r="D152" s="289" t="s">
        <v>468</v>
      </c>
      <c r="E152" s="290" t="s">
        <v>968</v>
      </c>
      <c r="F152" s="291" t="s">
        <v>969</v>
      </c>
      <c r="G152" s="292" t="s">
        <v>393</v>
      </c>
      <c r="H152" s="293">
        <v>55</v>
      </c>
      <c r="I152" s="294"/>
      <c r="J152" s="295">
        <f>ROUND(I152*H152,2)</f>
        <v>0</v>
      </c>
      <c r="K152" s="291" t="s">
        <v>240</v>
      </c>
      <c r="L152" s="296"/>
      <c r="M152" s="297" t="s">
        <v>1</v>
      </c>
      <c r="N152" s="298" t="s">
        <v>47</v>
      </c>
      <c r="O152" s="92"/>
      <c r="P152" s="237">
        <f>O152*H152</f>
        <v>0</v>
      </c>
      <c r="Q152" s="237">
        <v>0.00011</v>
      </c>
      <c r="R152" s="237">
        <f>Q152*H152</f>
        <v>0.0060499999999999998</v>
      </c>
      <c r="S152" s="237">
        <v>0</v>
      </c>
      <c r="T152" s="23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9" t="s">
        <v>605</v>
      </c>
      <c r="AT152" s="239" t="s">
        <v>468</v>
      </c>
      <c r="AU152" s="239" t="s">
        <v>91</v>
      </c>
      <c r="AY152" s="18" t="s">
        <v>150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8" t="s">
        <v>89</v>
      </c>
      <c r="BK152" s="240">
        <f>ROUND(I152*H152,2)</f>
        <v>0</v>
      </c>
      <c r="BL152" s="18" t="s">
        <v>334</v>
      </c>
      <c r="BM152" s="239" t="s">
        <v>1319</v>
      </c>
    </row>
    <row r="153" s="2" customFormat="1">
      <c r="A153" s="39"/>
      <c r="B153" s="40"/>
      <c r="C153" s="41"/>
      <c r="D153" s="241" t="s">
        <v>158</v>
      </c>
      <c r="E153" s="41"/>
      <c r="F153" s="242" t="s">
        <v>969</v>
      </c>
      <c r="G153" s="41"/>
      <c r="H153" s="41"/>
      <c r="I153" s="243"/>
      <c r="J153" s="41"/>
      <c r="K153" s="41"/>
      <c r="L153" s="45"/>
      <c r="M153" s="244"/>
      <c r="N153" s="245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158</v>
      </c>
      <c r="AU153" s="18" t="s">
        <v>91</v>
      </c>
    </row>
    <row r="154" s="2" customFormat="1" ht="16.5" customHeight="1">
      <c r="A154" s="39"/>
      <c r="B154" s="40"/>
      <c r="C154" s="228" t="s">
        <v>202</v>
      </c>
      <c r="D154" s="228" t="s">
        <v>153</v>
      </c>
      <c r="E154" s="229" t="s">
        <v>971</v>
      </c>
      <c r="F154" s="230" t="s">
        <v>972</v>
      </c>
      <c r="G154" s="231" t="s">
        <v>393</v>
      </c>
      <c r="H154" s="232">
        <v>23</v>
      </c>
      <c r="I154" s="233"/>
      <c r="J154" s="234">
        <f>ROUND(I154*H154,2)</f>
        <v>0</v>
      </c>
      <c r="K154" s="230" t="s">
        <v>240</v>
      </c>
      <c r="L154" s="45"/>
      <c r="M154" s="235" t="s">
        <v>1</v>
      </c>
      <c r="N154" s="236" t="s">
        <v>47</v>
      </c>
      <c r="O154" s="92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9" t="s">
        <v>334</v>
      </c>
      <c r="AT154" s="239" t="s">
        <v>153</v>
      </c>
      <c r="AU154" s="239" t="s">
        <v>91</v>
      </c>
      <c r="AY154" s="18" t="s">
        <v>150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8" t="s">
        <v>89</v>
      </c>
      <c r="BK154" s="240">
        <f>ROUND(I154*H154,2)</f>
        <v>0</v>
      </c>
      <c r="BL154" s="18" t="s">
        <v>334</v>
      </c>
      <c r="BM154" s="239" t="s">
        <v>1320</v>
      </c>
    </row>
    <row r="155" s="2" customFormat="1">
      <c r="A155" s="39"/>
      <c r="B155" s="40"/>
      <c r="C155" s="41"/>
      <c r="D155" s="241" t="s">
        <v>158</v>
      </c>
      <c r="E155" s="41"/>
      <c r="F155" s="242" t="s">
        <v>974</v>
      </c>
      <c r="G155" s="41"/>
      <c r="H155" s="41"/>
      <c r="I155" s="243"/>
      <c r="J155" s="41"/>
      <c r="K155" s="41"/>
      <c r="L155" s="45"/>
      <c r="M155" s="244"/>
      <c r="N155" s="245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158</v>
      </c>
      <c r="AU155" s="18" t="s">
        <v>91</v>
      </c>
    </row>
    <row r="156" s="2" customFormat="1">
      <c r="A156" s="39"/>
      <c r="B156" s="40"/>
      <c r="C156" s="41"/>
      <c r="D156" s="251" t="s">
        <v>243</v>
      </c>
      <c r="E156" s="41"/>
      <c r="F156" s="252" t="s">
        <v>975</v>
      </c>
      <c r="G156" s="41"/>
      <c r="H156" s="41"/>
      <c r="I156" s="243"/>
      <c r="J156" s="41"/>
      <c r="K156" s="41"/>
      <c r="L156" s="45"/>
      <c r="M156" s="244"/>
      <c r="N156" s="245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243</v>
      </c>
      <c r="AU156" s="18" t="s">
        <v>91</v>
      </c>
    </row>
    <row r="157" s="2" customFormat="1" ht="16.5" customHeight="1">
      <c r="A157" s="39"/>
      <c r="B157" s="40"/>
      <c r="C157" s="228" t="s">
        <v>8</v>
      </c>
      <c r="D157" s="228" t="s">
        <v>153</v>
      </c>
      <c r="E157" s="229" t="s">
        <v>1321</v>
      </c>
      <c r="F157" s="230" t="s">
        <v>1322</v>
      </c>
      <c r="G157" s="231" t="s">
        <v>393</v>
      </c>
      <c r="H157" s="232">
        <v>8</v>
      </c>
      <c r="I157" s="233"/>
      <c r="J157" s="234">
        <f>ROUND(I157*H157,2)</f>
        <v>0</v>
      </c>
      <c r="K157" s="230" t="s">
        <v>240</v>
      </c>
      <c r="L157" s="45"/>
      <c r="M157" s="235" t="s">
        <v>1</v>
      </c>
      <c r="N157" s="236" t="s">
        <v>47</v>
      </c>
      <c r="O157" s="92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9" t="s">
        <v>334</v>
      </c>
      <c r="AT157" s="239" t="s">
        <v>153</v>
      </c>
      <c r="AU157" s="239" t="s">
        <v>91</v>
      </c>
      <c r="AY157" s="18" t="s">
        <v>150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8" t="s">
        <v>89</v>
      </c>
      <c r="BK157" s="240">
        <f>ROUND(I157*H157,2)</f>
        <v>0</v>
      </c>
      <c r="BL157" s="18" t="s">
        <v>334</v>
      </c>
      <c r="BM157" s="239" t="s">
        <v>1323</v>
      </c>
    </row>
    <row r="158" s="2" customFormat="1">
      <c r="A158" s="39"/>
      <c r="B158" s="40"/>
      <c r="C158" s="41"/>
      <c r="D158" s="241" t="s">
        <v>158</v>
      </c>
      <c r="E158" s="41"/>
      <c r="F158" s="242" t="s">
        <v>1324</v>
      </c>
      <c r="G158" s="41"/>
      <c r="H158" s="41"/>
      <c r="I158" s="243"/>
      <c r="J158" s="41"/>
      <c r="K158" s="41"/>
      <c r="L158" s="45"/>
      <c r="M158" s="244"/>
      <c r="N158" s="245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158</v>
      </c>
      <c r="AU158" s="18" t="s">
        <v>91</v>
      </c>
    </row>
    <row r="159" s="2" customFormat="1">
      <c r="A159" s="39"/>
      <c r="B159" s="40"/>
      <c r="C159" s="41"/>
      <c r="D159" s="251" t="s">
        <v>243</v>
      </c>
      <c r="E159" s="41"/>
      <c r="F159" s="252" t="s">
        <v>1325</v>
      </c>
      <c r="G159" s="41"/>
      <c r="H159" s="41"/>
      <c r="I159" s="243"/>
      <c r="J159" s="41"/>
      <c r="K159" s="41"/>
      <c r="L159" s="45"/>
      <c r="M159" s="244"/>
      <c r="N159" s="245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243</v>
      </c>
      <c r="AU159" s="18" t="s">
        <v>91</v>
      </c>
    </row>
    <row r="160" s="2" customFormat="1" ht="16.5" customHeight="1">
      <c r="A160" s="39"/>
      <c r="B160" s="40"/>
      <c r="C160" s="289" t="s">
        <v>210</v>
      </c>
      <c r="D160" s="289" t="s">
        <v>468</v>
      </c>
      <c r="E160" s="290" t="s">
        <v>990</v>
      </c>
      <c r="F160" s="291" t="s">
        <v>991</v>
      </c>
      <c r="G160" s="292" t="s">
        <v>393</v>
      </c>
      <c r="H160" s="293">
        <v>8</v>
      </c>
      <c r="I160" s="294"/>
      <c r="J160" s="295">
        <f>ROUND(I160*H160,2)</f>
        <v>0</v>
      </c>
      <c r="K160" s="291" t="s">
        <v>240</v>
      </c>
      <c r="L160" s="296"/>
      <c r="M160" s="297" t="s">
        <v>1</v>
      </c>
      <c r="N160" s="298" t="s">
        <v>47</v>
      </c>
      <c r="O160" s="92"/>
      <c r="P160" s="237">
        <f>O160*H160</f>
        <v>0</v>
      </c>
      <c r="Q160" s="237">
        <v>0.00050000000000000001</v>
      </c>
      <c r="R160" s="237">
        <f>Q160*H160</f>
        <v>0.0040000000000000001</v>
      </c>
      <c r="S160" s="237">
        <v>0</v>
      </c>
      <c r="T160" s="23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9" t="s">
        <v>605</v>
      </c>
      <c r="AT160" s="239" t="s">
        <v>468</v>
      </c>
      <c r="AU160" s="239" t="s">
        <v>91</v>
      </c>
      <c r="AY160" s="18" t="s">
        <v>150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8" t="s">
        <v>89</v>
      </c>
      <c r="BK160" s="240">
        <f>ROUND(I160*H160,2)</f>
        <v>0</v>
      </c>
      <c r="BL160" s="18" t="s">
        <v>334</v>
      </c>
      <c r="BM160" s="239" t="s">
        <v>1326</v>
      </c>
    </row>
    <row r="161" s="2" customFormat="1">
      <c r="A161" s="39"/>
      <c r="B161" s="40"/>
      <c r="C161" s="41"/>
      <c r="D161" s="241" t="s">
        <v>158</v>
      </c>
      <c r="E161" s="41"/>
      <c r="F161" s="242" t="s">
        <v>993</v>
      </c>
      <c r="G161" s="41"/>
      <c r="H161" s="41"/>
      <c r="I161" s="243"/>
      <c r="J161" s="41"/>
      <c r="K161" s="41"/>
      <c r="L161" s="45"/>
      <c r="M161" s="244"/>
      <c r="N161" s="245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158</v>
      </c>
      <c r="AU161" s="18" t="s">
        <v>91</v>
      </c>
    </row>
    <row r="162" s="2" customFormat="1" ht="24.15" customHeight="1">
      <c r="A162" s="39"/>
      <c r="B162" s="40"/>
      <c r="C162" s="289" t="s">
        <v>340</v>
      </c>
      <c r="D162" s="289" t="s">
        <v>468</v>
      </c>
      <c r="E162" s="290" t="s">
        <v>994</v>
      </c>
      <c r="F162" s="291" t="s">
        <v>995</v>
      </c>
      <c r="G162" s="292" t="s">
        <v>393</v>
      </c>
      <c r="H162" s="293">
        <v>8</v>
      </c>
      <c r="I162" s="294"/>
      <c r="J162" s="295">
        <f>ROUND(I162*H162,2)</f>
        <v>0</v>
      </c>
      <c r="K162" s="291" t="s">
        <v>1</v>
      </c>
      <c r="L162" s="296"/>
      <c r="M162" s="297" t="s">
        <v>1</v>
      </c>
      <c r="N162" s="298" t="s">
        <v>47</v>
      </c>
      <c r="O162" s="92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9" t="s">
        <v>605</v>
      </c>
      <c r="AT162" s="239" t="s">
        <v>468</v>
      </c>
      <c r="AU162" s="239" t="s">
        <v>91</v>
      </c>
      <c r="AY162" s="18" t="s">
        <v>150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8" t="s">
        <v>89</v>
      </c>
      <c r="BK162" s="240">
        <f>ROUND(I162*H162,2)</f>
        <v>0</v>
      </c>
      <c r="BL162" s="18" t="s">
        <v>334</v>
      </c>
      <c r="BM162" s="239" t="s">
        <v>1327</v>
      </c>
    </row>
    <row r="163" s="2" customFormat="1" ht="16.5" customHeight="1">
      <c r="A163" s="39"/>
      <c r="B163" s="40"/>
      <c r="C163" s="228" t="s">
        <v>347</v>
      </c>
      <c r="D163" s="228" t="s">
        <v>153</v>
      </c>
      <c r="E163" s="229" t="s">
        <v>997</v>
      </c>
      <c r="F163" s="230" t="s">
        <v>998</v>
      </c>
      <c r="G163" s="231" t="s">
        <v>393</v>
      </c>
      <c r="H163" s="232">
        <v>12</v>
      </c>
      <c r="I163" s="233"/>
      <c r="J163" s="234">
        <f>ROUND(I163*H163,2)</f>
        <v>0</v>
      </c>
      <c r="K163" s="230" t="s">
        <v>240</v>
      </c>
      <c r="L163" s="45"/>
      <c r="M163" s="235" t="s">
        <v>1</v>
      </c>
      <c r="N163" s="236" t="s">
        <v>47</v>
      </c>
      <c r="O163" s="92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9" t="s">
        <v>334</v>
      </c>
      <c r="AT163" s="239" t="s">
        <v>153</v>
      </c>
      <c r="AU163" s="239" t="s">
        <v>91</v>
      </c>
      <c r="AY163" s="18" t="s">
        <v>150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8" t="s">
        <v>89</v>
      </c>
      <c r="BK163" s="240">
        <f>ROUND(I163*H163,2)</f>
        <v>0</v>
      </c>
      <c r="BL163" s="18" t="s">
        <v>334</v>
      </c>
      <c r="BM163" s="239" t="s">
        <v>1328</v>
      </c>
    </row>
    <row r="164" s="2" customFormat="1">
      <c r="A164" s="39"/>
      <c r="B164" s="40"/>
      <c r="C164" s="41"/>
      <c r="D164" s="241" t="s">
        <v>158</v>
      </c>
      <c r="E164" s="41"/>
      <c r="F164" s="242" t="s">
        <v>1000</v>
      </c>
      <c r="G164" s="41"/>
      <c r="H164" s="41"/>
      <c r="I164" s="243"/>
      <c r="J164" s="41"/>
      <c r="K164" s="41"/>
      <c r="L164" s="45"/>
      <c r="M164" s="244"/>
      <c r="N164" s="245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158</v>
      </c>
      <c r="AU164" s="18" t="s">
        <v>91</v>
      </c>
    </row>
    <row r="165" s="2" customFormat="1">
      <c r="A165" s="39"/>
      <c r="B165" s="40"/>
      <c r="C165" s="41"/>
      <c r="D165" s="251" t="s">
        <v>243</v>
      </c>
      <c r="E165" s="41"/>
      <c r="F165" s="252" t="s">
        <v>1001</v>
      </c>
      <c r="G165" s="41"/>
      <c r="H165" s="41"/>
      <c r="I165" s="243"/>
      <c r="J165" s="41"/>
      <c r="K165" s="41"/>
      <c r="L165" s="45"/>
      <c r="M165" s="244"/>
      <c r="N165" s="245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243</v>
      </c>
      <c r="AU165" s="18" t="s">
        <v>91</v>
      </c>
    </row>
    <row r="166" s="2" customFormat="1" ht="21.75" customHeight="1">
      <c r="A166" s="39"/>
      <c r="B166" s="40"/>
      <c r="C166" s="289" t="s">
        <v>334</v>
      </c>
      <c r="D166" s="289" t="s">
        <v>468</v>
      </c>
      <c r="E166" s="290" t="s">
        <v>1002</v>
      </c>
      <c r="F166" s="291" t="s">
        <v>1003</v>
      </c>
      <c r="G166" s="292" t="s">
        <v>393</v>
      </c>
      <c r="H166" s="293">
        <v>12</v>
      </c>
      <c r="I166" s="294"/>
      <c r="J166" s="295">
        <f>ROUND(I166*H166,2)</f>
        <v>0</v>
      </c>
      <c r="K166" s="291" t="s">
        <v>1</v>
      </c>
      <c r="L166" s="296"/>
      <c r="M166" s="297" t="s">
        <v>1</v>
      </c>
      <c r="N166" s="298" t="s">
        <v>47</v>
      </c>
      <c r="O166" s="92"/>
      <c r="P166" s="237">
        <f>O166*H166</f>
        <v>0</v>
      </c>
      <c r="Q166" s="237">
        <v>0.0015</v>
      </c>
      <c r="R166" s="237">
        <f>Q166*H166</f>
        <v>0.018000000000000002</v>
      </c>
      <c r="S166" s="237">
        <v>0</v>
      </c>
      <c r="T166" s="23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9" t="s">
        <v>605</v>
      </c>
      <c r="AT166" s="239" t="s">
        <v>468</v>
      </c>
      <c r="AU166" s="239" t="s">
        <v>91</v>
      </c>
      <c r="AY166" s="18" t="s">
        <v>150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8" t="s">
        <v>89</v>
      </c>
      <c r="BK166" s="240">
        <f>ROUND(I166*H166,2)</f>
        <v>0</v>
      </c>
      <c r="BL166" s="18" t="s">
        <v>334</v>
      </c>
      <c r="BM166" s="239" t="s">
        <v>1329</v>
      </c>
    </row>
    <row r="167" s="2" customFormat="1" ht="21.75" customHeight="1">
      <c r="A167" s="39"/>
      <c r="B167" s="40"/>
      <c r="C167" s="289" t="s">
        <v>360</v>
      </c>
      <c r="D167" s="289" t="s">
        <v>468</v>
      </c>
      <c r="E167" s="290" t="s">
        <v>1005</v>
      </c>
      <c r="F167" s="291" t="s">
        <v>1006</v>
      </c>
      <c r="G167" s="292" t="s">
        <v>393</v>
      </c>
      <c r="H167" s="293">
        <v>36</v>
      </c>
      <c r="I167" s="294"/>
      <c r="J167" s="295">
        <f>ROUND(I167*H167,2)</f>
        <v>0</v>
      </c>
      <c r="K167" s="291" t="s">
        <v>1</v>
      </c>
      <c r="L167" s="296"/>
      <c r="M167" s="297" t="s">
        <v>1</v>
      </c>
      <c r="N167" s="298" t="s">
        <v>47</v>
      </c>
      <c r="O167" s="92"/>
      <c r="P167" s="237">
        <f>O167*H167</f>
        <v>0</v>
      </c>
      <c r="Q167" s="237">
        <v>0.02</v>
      </c>
      <c r="R167" s="237">
        <f>Q167*H167</f>
        <v>0.71999999999999997</v>
      </c>
      <c r="S167" s="237">
        <v>0</v>
      </c>
      <c r="T167" s="23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9" t="s">
        <v>605</v>
      </c>
      <c r="AT167" s="239" t="s">
        <v>468</v>
      </c>
      <c r="AU167" s="239" t="s">
        <v>91</v>
      </c>
      <c r="AY167" s="18" t="s">
        <v>150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8" t="s">
        <v>89</v>
      </c>
      <c r="BK167" s="240">
        <f>ROUND(I167*H167,2)</f>
        <v>0</v>
      </c>
      <c r="BL167" s="18" t="s">
        <v>334</v>
      </c>
      <c r="BM167" s="239" t="s">
        <v>1330</v>
      </c>
    </row>
    <row r="168" s="14" customFormat="1">
      <c r="A168" s="14"/>
      <c r="B168" s="263"/>
      <c r="C168" s="264"/>
      <c r="D168" s="241" t="s">
        <v>251</v>
      </c>
      <c r="E168" s="265" t="s">
        <v>1</v>
      </c>
      <c r="F168" s="266" t="s">
        <v>1331</v>
      </c>
      <c r="G168" s="264"/>
      <c r="H168" s="267">
        <v>36</v>
      </c>
      <c r="I168" s="268"/>
      <c r="J168" s="264"/>
      <c r="K168" s="264"/>
      <c r="L168" s="269"/>
      <c r="M168" s="270"/>
      <c r="N168" s="271"/>
      <c r="O168" s="271"/>
      <c r="P168" s="271"/>
      <c r="Q168" s="271"/>
      <c r="R168" s="271"/>
      <c r="S168" s="271"/>
      <c r="T168" s="27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3" t="s">
        <v>251</v>
      </c>
      <c r="AU168" s="273" t="s">
        <v>91</v>
      </c>
      <c r="AV168" s="14" t="s">
        <v>91</v>
      </c>
      <c r="AW168" s="14" t="s">
        <v>37</v>
      </c>
      <c r="AX168" s="14" t="s">
        <v>89</v>
      </c>
      <c r="AY168" s="273" t="s">
        <v>150</v>
      </c>
    </row>
    <row r="169" s="2" customFormat="1" ht="16.5" customHeight="1">
      <c r="A169" s="39"/>
      <c r="B169" s="40"/>
      <c r="C169" s="289" t="s">
        <v>365</v>
      </c>
      <c r="D169" s="289" t="s">
        <v>468</v>
      </c>
      <c r="E169" s="290" t="s">
        <v>1008</v>
      </c>
      <c r="F169" s="291" t="s">
        <v>1009</v>
      </c>
      <c r="G169" s="292" t="s">
        <v>393</v>
      </c>
      <c r="H169" s="293">
        <v>12</v>
      </c>
      <c r="I169" s="294"/>
      <c r="J169" s="295">
        <f>ROUND(I169*H169,2)</f>
        <v>0</v>
      </c>
      <c r="K169" s="291" t="s">
        <v>1</v>
      </c>
      <c r="L169" s="296"/>
      <c r="M169" s="297" t="s">
        <v>1</v>
      </c>
      <c r="N169" s="298" t="s">
        <v>47</v>
      </c>
      <c r="O169" s="92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9" t="s">
        <v>605</v>
      </c>
      <c r="AT169" s="239" t="s">
        <v>468</v>
      </c>
      <c r="AU169" s="239" t="s">
        <v>91</v>
      </c>
      <c r="AY169" s="18" t="s">
        <v>150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8" t="s">
        <v>89</v>
      </c>
      <c r="BK169" s="240">
        <f>ROUND(I169*H169,2)</f>
        <v>0</v>
      </c>
      <c r="BL169" s="18" t="s">
        <v>334</v>
      </c>
      <c r="BM169" s="239" t="s">
        <v>1332</v>
      </c>
    </row>
    <row r="170" s="2" customFormat="1" ht="24.15" customHeight="1">
      <c r="A170" s="39"/>
      <c r="B170" s="40"/>
      <c r="C170" s="228" t="s">
        <v>375</v>
      </c>
      <c r="D170" s="228" t="s">
        <v>153</v>
      </c>
      <c r="E170" s="229" t="s">
        <v>1011</v>
      </c>
      <c r="F170" s="230" t="s">
        <v>1012</v>
      </c>
      <c r="G170" s="231" t="s">
        <v>393</v>
      </c>
      <c r="H170" s="232">
        <v>1</v>
      </c>
      <c r="I170" s="233"/>
      <c r="J170" s="234">
        <f>ROUND(I170*H170,2)</f>
        <v>0</v>
      </c>
      <c r="K170" s="230" t="s">
        <v>240</v>
      </c>
      <c r="L170" s="45"/>
      <c r="M170" s="235" t="s">
        <v>1</v>
      </c>
      <c r="N170" s="236" t="s">
        <v>47</v>
      </c>
      <c r="O170" s="92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9" t="s">
        <v>334</v>
      </c>
      <c r="AT170" s="239" t="s">
        <v>153</v>
      </c>
      <c r="AU170" s="239" t="s">
        <v>91</v>
      </c>
      <c r="AY170" s="18" t="s">
        <v>150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8" t="s">
        <v>89</v>
      </c>
      <c r="BK170" s="240">
        <f>ROUND(I170*H170,2)</f>
        <v>0</v>
      </c>
      <c r="BL170" s="18" t="s">
        <v>334</v>
      </c>
      <c r="BM170" s="239" t="s">
        <v>1333</v>
      </c>
    </row>
    <row r="171" s="2" customFormat="1">
      <c r="A171" s="39"/>
      <c r="B171" s="40"/>
      <c r="C171" s="41"/>
      <c r="D171" s="241" t="s">
        <v>158</v>
      </c>
      <c r="E171" s="41"/>
      <c r="F171" s="242" t="s">
        <v>1014</v>
      </c>
      <c r="G171" s="41"/>
      <c r="H171" s="41"/>
      <c r="I171" s="243"/>
      <c r="J171" s="41"/>
      <c r="K171" s="41"/>
      <c r="L171" s="45"/>
      <c r="M171" s="244"/>
      <c r="N171" s="245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158</v>
      </c>
      <c r="AU171" s="18" t="s">
        <v>91</v>
      </c>
    </row>
    <row r="172" s="2" customFormat="1">
      <c r="A172" s="39"/>
      <c r="B172" s="40"/>
      <c r="C172" s="41"/>
      <c r="D172" s="251" t="s">
        <v>243</v>
      </c>
      <c r="E172" s="41"/>
      <c r="F172" s="252" t="s">
        <v>1015</v>
      </c>
      <c r="G172" s="41"/>
      <c r="H172" s="41"/>
      <c r="I172" s="243"/>
      <c r="J172" s="41"/>
      <c r="K172" s="41"/>
      <c r="L172" s="45"/>
      <c r="M172" s="244"/>
      <c r="N172" s="245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243</v>
      </c>
      <c r="AU172" s="18" t="s">
        <v>91</v>
      </c>
    </row>
    <row r="173" s="2" customFormat="1" ht="16.5" customHeight="1">
      <c r="A173" s="39"/>
      <c r="B173" s="40"/>
      <c r="C173" s="228" t="s">
        <v>382</v>
      </c>
      <c r="D173" s="228" t="s">
        <v>153</v>
      </c>
      <c r="E173" s="229" t="s">
        <v>1016</v>
      </c>
      <c r="F173" s="230" t="s">
        <v>1017</v>
      </c>
      <c r="G173" s="231" t="s">
        <v>393</v>
      </c>
      <c r="H173" s="232">
        <v>1</v>
      </c>
      <c r="I173" s="233"/>
      <c r="J173" s="234">
        <f>ROUND(I173*H173,2)</f>
        <v>0</v>
      </c>
      <c r="K173" s="230" t="s">
        <v>240</v>
      </c>
      <c r="L173" s="45"/>
      <c r="M173" s="235" t="s">
        <v>1</v>
      </c>
      <c r="N173" s="236" t="s">
        <v>47</v>
      </c>
      <c r="O173" s="92"/>
      <c r="P173" s="237">
        <f>O173*H173</f>
        <v>0</v>
      </c>
      <c r="Q173" s="237">
        <v>0</v>
      </c>
      <c r="R173" s="237">
        <f>Q173*H173</f>
        <v>0</v>
      </c>
      <c r="S173" s="237">
        <v>0</v>
      </c>
      <c r="T173" s="23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9" t="s">
        <v>334</v>
      </c>
      <c r="AT173" s="239" t="s">
        <v>153</v>
      </c>
      <c r="AU173" s="239" t="s">
        <v>91</v>
      </c>
      <c r="AY173" s="18" t="s">
        <v>150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8" t="s">
        <v>89</v>
      </c>
      <c r="BK173" s="240">
        <f>ROUND(I173*H173,2)</f>
        <v>0</v>
      </c>
      <c r="BL173" s="18" t="s">
        <v>334</v>
      </c>
      <c r="BM173" s="239" t="s">
        <v>1334</v>
      </c>
    </row>
    <row r="174" s="2" customFormat="1">
      <c r="A174" s="39"/>
      <c r="B174" s="40"/>
      <c r="C174" s="41"/>
      <c r="D174" s="241" t="s">
        <v>158</v>
      </c>
      <c r="E174" s="41"/>
      <c r="F174" s="242" t="s">
        <v>1017</v>
      </c>
      <c r="G174" s="41"/>
      <c r="H174" s="41"/>
      <c r="I174" s="243"/>
      <c r="J174" s="41"/>
      <c r="K174" s="41"/>
      <c r="L174" s="45"/>
      <c r="M174" s="244"/>
      <c r="N174" s="245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158</v>
      </c>
      <c r="AU174" s="18" t="s">
        <v>91</v>
      </c>
    </row>
    <row r="175" s="2" customFormat="1">
      <c r="A175" s="39"/>
      <c r="B175" s="40"/>
      <c r="C175" s="41"/>
      <c r="D175" s="251" t="s">
        <v>243</v>
      </c>
      <c r="E175" s="41"/>
      <c r="F175" s="252" t="s">
        <v>1019</v>
      </c>
      <c r="G175" s="41"/>
      <c r="H175" s="41"/>
      <c r="I175" s="243"/>
      <c r="J175" s="41"/>
      <c r="K175" s="41"/>
      <c r="L175" s="45"/>
      <c r="M175" s="244"/>
      <c r="N175" s="245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243</v>
      </c>
      <c r="AU175" s="18" t="s">
        <v>91</v>
      </c>
    </row>
    <row r="176" s="2" customFormat="1" ht="33" customHeight="1">
      <c r="A176" s="39"/>
      <c r="B176" s="40"/>
      <c r="C176" s="228" t="s">
        <v>7</v>
      </c>
      <c r="D176" s="228" t="s">
        <v>153</v>
      </c>
      <c r="E176" s="229" t="s">
        <v>983</v>
      </c>
      <c r="F176" s="230" t="s">
        <v>984</v>
      </c>
      <c r="G176" s="231" t="s">
        <v>292</v>
      </c>
      <c r="H176" s="232">
        <v>0.85199999999999998</v>
      </c>
      <c r="I176" s="233"/>
      <c r="J176" s="234">
        <f>ROUND(I176*H176,2)</f>
        <v>0</v>
      </c>
      <c r="K176" s="230" t="s">
        <v>240</v>
      </c>
      <c r="L176" s="45"/>
      <c r="M176" s="235" t="s">
        <v>1</v>
      </c>
      <c r="N176" s="236" t="s">
        <v>47</v>
      </c>
      <c r="O176" s="92"/>
      <c r="P176" s="237">
        <f>O176*H176</f>
        <v>0</v>
      </c>
      <c r="Q176" s="237">
        <v>0</v>
      </c>
      <c r="R176" s="237">
        <f>Q176*H176</f>
        <v>0</v>
      </c>
      <c r="S176" s="237">
        <v>0</v>
      </c>
      <c r="T176" s="23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9" t="s">
        <v>334</v>
      </c>
      <c r="AT176" s="239" t="s">
        <v>153</v>
      </c>
      <c r="AU176" s="239" t="s">
        <v>91</v>
      </c>
      <c r="AY176" s="18" t="s">
        <v>150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8" t="s">
        <v>89</v>
      </c>
      <c r="BK176" s="240">
        <f>ROUND(I176*H176,2)</f>
        <v>0</v>
      </c>
      <c r="BL176" s="18" t="s">
        <v>334</v>
      </c>
      <c r="BM176" s="239" t="s">
        <v>1335</v>
      </c>
    </row>
    <row r="177" s="2" customFormat="1">
      <c r="A177" s="39"/>
      <c r="B177" s="40"/>
      <c r="C177" s="41"/>
      <c r="D177" s="241" t="s">
        <v>158</v>
      </c>
      <c r="E177" s="41"/>
      <c r="F177" s="242" t="s">
        <v>986</v>
      </c>
      <c r="G177" s="41"/>
      <c r="H177" s="41"/>
      <c r="I177" s="243"/>
      <c r="J177" s="41"/>
      <c r="K177" s="41"/>
      <c r="L177" s="45"/>
      <c r="M177" s="244"/>
      <c r="N177" s="245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158</v>
      </c>
      <c r="AU177" s="18" t="s">
        <v>91</v>
      </c>
    </row>
    <row r="178" s="2" customFormat="1">
      <c r="A178" s="39"/>
      <c r="B178" s="40"/>
      <c r="C178" s="41"/>
      <c r="D178" s="251" t="s">
        <v>243</v>
      </c>
      <c r="E178" s="41"/>
      <c r="F178" s="252" t="s">
        <v>987</v>
      </c>
      <c r="G178" s="41"/>
      <c r="H178" s="41"/>
      <c r="I178" s="243"/>
      <c r="J178" s="41"/>
      <c r="K178" s="41"/>
      <c r="L178" s="45"/>
      <c r="M178" s="244"/>
      <c r="N178" s="245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243</v>
      </c>
      <c r="AU178" s="18" t="s">
        <v>91</v>
      </c>
    </row>
    <row r="179" s="2" customFormat="1" ht="16.5" customHeight="1">
      <c r="A179" s="39"/>
      <c r="B179" s="40"/>
      <c r="C179" s="228" t="s">
        <v>399</v>
      </c>
      <c r="D179" s="228" t="s">
        <v>153</v>
      </c>
      <c r="E179" s="229" t="s">
        <v>1020</v>
      </c>
      <c r="F179" s="230" t="s">
        <v>1021</v>
      </c>
      <c r="G179" s="231" t="s">
        <v>156</v>
      </c>
      <c r="H179" s="232">
        <v>1</v>
      </c>
      <c r="I179" s="233"/>
      <c r="J179" s="234">
        <f>ROUND(I179*H179,2)</f>
        <v>0</v>
      </c>
      <c r="K179" s="230" t="s">
        <v>1</v>
      </c>
      <c r="L179" s="45"/>
      <c r="M179" s="235" t="s">
        <v>1</v>
      </c>
      <c r="N179" s="236" t="s">
        <v>47</v>
      </c>
      <c r="O179" s="92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9" t="s">
        <v>334</v>
      </c>
      <c r="AT179" s="239" t="s">
        <v>153</v>
      </c>
      <c r="AU179" s="239" t="s">
        <v>91</v>
      </c>
      <c r="AY179" s="18" t="s">
        <v>150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8" t="s">
        <v>89</v>
      </c>
      <c r="BK179" s="240">
        <f>ROUND(I179*H179,2)</f>
        <v>0</v>
      </c>
      <c r="BL179" s="18" t="s">
        <v>334</v>
      </c>
      <c r="BM179" s="239" t="s">
        <v>1336</v>
      </c>
    </row>
    <row r="180" s="2" customFormat="1">
      <c r="A180" s="39"/>
      <c r="B180" s="40"/>
      <c r="C180" s="41"/>
      <c r="D180" s="241" t="s">
        <v>158</v>
      </c>
      <c r="E180" s="41"/>
      <c r="F180" s="242" t="s">
        <v>1337</v>
      </c>
      <c r="G180" s="41"/>
      <c r="H180" s="41"/>
      <c r="I180" s="243"/>
      <c r="J180" s="41"/>
      <c r="K180" s="41"/>
      <c r="L180" s="45"/>
      <c r="M180" s="244"/>
      <c r="N180" s="245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158</v>
      </c>
      <c r="AU180" s="18" t="s">
        <v>91</v>
      </c>
    </row>
    <row r="181" s="12" customFormat="1" ht="22.8" customHeight="1">
      <c r="A181" s="12"/>
      <c r="B181" s="212"/>
      <c r="C181" s="213"/>
      <c r="D181" s="214" t="s">
        <v>81</v>
      </c>
      <c r="E181" s="226" t="s">
        <v>1101</v>
      </c>
      <c r="F181" s="226" t="s">
        <v>1102</v>
      </c>
      <c r="G181" s="213"/>
      <c r="H181" s="213"/>
      <c r="I181" s="216"/>
      <c r="J181" s="227">
        <f>BK181</f>
        <v>0</v>
      </c>
      <c r="K181" s="213"/>
      <c r="L181" s="218"/>
      <c r="M181" s="219"/>
      <c r="N181" s="220"/>
      <c r="O181" s="220"/>
      <c r="P181" s="221">
        <f>SUM(P182:P201)</f>
        <v>0</v>
      </c>
      <c r="Q181" s="220"/>
      <c r="R181" s="221">
        <f>SUM(R182:R201)</f>
        <v>0</v>
      </c>
      <c r="S181" s="220"/>
      <c r="T181" s="222">
        <f>SUM(T182:T201)</f>
        <v>0.29823000000000005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3" t="s">
        <v>91</v>
      </c>
      <c r="AT181" s="224" t="s">
        <v>81</v>
      </c>
      <c r="AU181" s="224" t="s">
        <v>89</v>
      </c>
      <c r="AY181" s="223" t="s">
        <v>150</v>
      </c>
      <c r="BK181" s="225">
        <f>SUM(BK182:BK201)</f>
        <v>0</v>
      </c>
    </row>
    <row r="182" s="2" customFormat="1" ht="24.15" customHeight="1">
      <c r="A182" s="39"/>
      <c r="B182" s="40"/>
      <c r="C182" s="228" t="s">
        <v>408</v>
      </c>
      <c r="D182" s="228" t="s">
        <v>153</v>
      </c>
      <c r="E182" s="229" t="s">
        <v>1103</v>
      </c>
      <c r="F182" s="230" t="s">
        <v>1104</v>
      </c>
      <c r="G182" s="231" t="s">
        <v>368</v>
      </c>
      <c r="H182" s="232">
        <v>45</v>
      </c>
      <c r="I182" s="233"/>
      <c r="J182" s="234">
        <f>ROUND(I182*H182,2)</f>
        <v>0</v>
      </c>
      <c r="K182" s="230" t="s">
        <v>240</v>
      </c>
      <c r="L182" s="45"/>
      <c r="M182" s="235" t="s">
        <v>1</v>
      </c>
      <c r="N182" s="236" t="s">
        <v>47</v>
      </c>
      <c r="O182" s="92"/>
      <c r="P182" s="237">
        <f>O182*H182</f>
        <v>0</v>
      </c>
      <c r="Q182" s="237">
        <v>0</v>
      </c>
      <c r="R182" s="237">
        <f>Q182*H182</f>
        <v>0</v>
      </c>
      <c r="S182" s="237">
        <v>0.00040000000000000002</v>
      </c>
      <c r="T182" s="238">
        <f>S182*H182</f>
        <v>0.018000000000000002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9" t="s">
        <v>334</v>
      </c>
      <c r="AT182" s="239" t="s">
        <v>153</v>
      </c>
      <c r="AU182" s="239" t="s">
        <v>91</v>
      </c>
      <c r="AY182" s="18" t="s">
        <v>150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8" t="s">
        <v>89</v>
      </c>
      <c r="BK182" s="240">
        <f>ROUND(I182*H182,2)</f>
        <v>0</v>
      </c>
      <c r="BL182" s="18" t="s">
        <v>334</v>
      </c>
      <c r="BM182" s="239" t="s">
        <v>1338</v>
      </c>
    </row>
    <row r="183" s="2" customFormat="1">
      <c r="A183" s="39"/>
      <c r="B183" s="40"/>
      <c r="C183" s="41"/>
      <c r="D183" s="241" t="s">
        <v>158</v>
      </c>
      <c r="E183" s="41"/>
      <c r="F183" s="242" t="s">
        <v>1106</v>
      </c>
      <c r="G183" s="41"/>
      <c r="H183" s="41"/>
      <c r="I183" s="243"/>
      <c r="J183" s="41"/>
      <c r="K183" s="41"/>
      <c r="L183" s="45"/>
      <c r="M183" s="244"/>
      <c r="N183" s="245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158</v>
      </c>
      <c r="AU183" s="18" t="s">
        <v>91</v>
      </c>
    </row>
    <row r="184" s="2" customFormat="1">
      <c r="A184" s="39"/>
      <c r="B184" s="40"/>
      <c r="C184" s="41"/>
      <c r="D184" s="251" t="s">
        <v>243</v>
      </c>
      <c r="E184" s="41"/>
      <c r="F184" s="252" t="s">
        <v>1107</v>
      </c>
      <c r="G184" s="41"/>
      <c r="H184" s="41"/>
      <c r="I184" s="243"/>
      <c r="J184" s="41"/>
      <c r="K184" s="41"/>
      <c r="L184" s="45"/>
      <c r="M184" s="244"/>
      <c r="N184" s="245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243</v>
      </c>
      <c r="AU184" s="18" t="s">
        <v>91</v>
      </c>
    </row>
    <row r="185" s="2" customFormat="1" ht="24.15" customHeight="1">
      <c r="A185" s="39"/>
      <c r="B185" s="40"/>
      <c r="C185" s="228" t="s">
        <v>418</v>
      </c>
      <c r="D185" s="228" t="s">
        <v>153</v>
      </c>
      <c r="E185" s="229" t="s">
        <v>1108</v>
      </c>
      <c r="F185" s="230" t="s">
        <v>1109</v>
      </c>
      <c r="G185" s="231" t="s">
        <v>368</v>
      </c>
      <c r="H185" s="232">
        <v>355</v>
      </c>
      <c r="I185" s="233"/>
      <c r="J185" s="234">
        <f>ROUND(I185*H185,2)</f>
        <v>0</v>
      </c>
      <c r="K185" s="230" t="s">
        <v>240</v>
      </c>
      <c r="L185" s="45"/>
      <c r="M185" s="235" t="s">
        <v>1</v>
      </c>
      <c r="N185" s="236" t="s">
        <v>47</v>
      </c>
      <c r="O185" s="92"/>
      <c r="P185" s="237">
        <f>O185*H185</f>
        <v>0</v>
      </c>
      <c r="Q185" s="237">
        <v>0</v>
      </c>
      <c r="R185" s="237">
        <f>Q185*H185</f>
        <v>0</v>
      </c>
      <c r="S185" s="237">
        <v>0.00040000000000000002</v>
      </c>
      <c r="T185" s="238">
        <f>S185*H185</f>
        <v>0.14200000000000002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9" t="s">
        <v>334</v>
      </c>
      <c r="AT185" s="239" t="s">
        <v>153</v>
      </c>
      <c r="AU185" s="239" t="s">
        <v>91</v>
      </c>
      <c r="AY185" s="18" t="s">
        <v>150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8" t="s">
        <v>89</v>
      </c>
      <c r="BK185" s="240">
        <f>ROUND(I185*H185,2)</f>
        <v>0</v>
      </c>
      <c r="BL185" s="18" t="s">
        <v>334</v>
      </c>
      <c r="BM185" s="239" t="s">
        <v>1339</v>
      </c>
    </row>
    <row r="186" s="2" customFormat="1">
      <c r="A186" s="39"/>
      <c r="B186" s="40"/>
      <c r="C186" s="41"/>
      <c r="D186" s="241" t="s">
        <v>158</v>
      </c>
      <c r="E186" s="41"/>
      <c r="F186" s="242" t="s">
        <v>1111</v>
      </c>
      <c r="G186" s="41"/>
      <c r="H186" s="41"/>
      <c r="I186" s="243"/>
      <c r="J186" s="41"/>
      <c r="K186" s="41"/>
      <c r="L186" s="45"/>
      <c r="M186" s="244"/>
      <c r="N186" s="245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158</v>
      </c>
      <c r="AU186" s="18" t="s">
        <v>91</v>
      </c>
    </row>
    <row r="187" s="2" customFormat="1">
      <c r="A187" s="39"/>
      <c r="B187" s="40"/>
      <c r="C187" s="41"/>
      <c r="D187" s="251" t="s">
        <v>243</v>
      </c>
      <c r="E187" s="41"/>
      <c r="F187" s="252" t="s">
        <v>1112</v>
      </c>
      <c r="G187" s="41"/>
      <c r="H187" s="41"/>
      <c r="I187" s="243"/>
      <c r="J187" s="41"/>
      <c r="K187" s="41"/>
      <c r="L187" s="45"/>
      <c r="M187" s="244"/>
      <c r="N187" s="245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243</v>
      </c>
      <c r="AU187" s="18" t="s">
        <v>91</v>
      </c>
    </row>
    <row r="188" s="2" customFormat="1" ht="21.75" customHeight="1">
      <c r="A188" s="39"/>
      <c r="B188" s="40"/>
      <c r="C188" s="228" t="s">
        <v>427</v>
      </c>
      <c r="D188" s="228" t="s">
        <v>153</v>
      </c>
      <c r="E188" s="229" t="s">
        <v>1116</v>
      </c>
      <c r="F188" s="230" t="s">
        <v>1117</v>
      </c>
      <c r="G188" s="231" t="s">
        <v>393</v>
      </c>
      <c r="H188" s="232">
        <v>50</v>
      </c>
      <c r="I188" s="233"/>
      <c r="J188" s="234">
        <f>ROUND(I188*H188,2)</f>
        <v>0</v>
      </c>
      <c r="K188" s="230" t="s">
        <v>240</v>
      </c>
      <c r="L188" s="45"/>
      <c r="M188" s="235" t="s">
        <v>1</v>
      </c>
      <c r="N188" s="236" t="s">
        <v>47</v>
      </c>
      <c r="O188" s="92"/>
      <c r="P188" s="237">
        <f>O188*H188</f>
        <v>0</v>
      </c>
      <c r="Q188" s="237">
        <v>0</v>
      </c>
      <c r="R188" s="237">
        <f>Q188*H188</f>
        <v>0</v>
      </c>
      <c r="S188" s="237">
        <v>0.00025000000000000001</v>
      </c>
      <c r="T188" s="238">
        <f>S188*H188</f>
        <v>0.012500000000000001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9" t="s">
        <v>334</v>
      </c>
      <c r="AT188" s="239" t="s">
        <v>153</v>
      </c>
      <c r="AU188" s="239" t="s">
        <v>91</v>
      </c>
      <c r="AY188" s="18" t="s">
        <v>150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8" t="s">
        <v>89</v>
      </c>
      <c r="BK188" s="240">
        <f>ROUND(I188*H188,2)</f>
        <v>0</v>
      </c>
      <c r="BL188" s="18" t="s">
        <v>334</v>
      </c>
      <c r="BM188" s="239" t="s">
        <v>1340</v>
      </c>
    </row>
    <row r="189" s="2" customFormat="1">
      <c r="A189" s="39"/>
      <c r="B189" s="40"/>
      <c r="C189" s="41"/>
      <c r="D189" s="241" t="s">
        <v>158</v>
      </c>
      <c r="E189" s="41"/>
      <c r="F189" s="242" t="s">
        <v>1119</v>
      </c>
      <c r="G189" s="41"/>
      <c r="H189" s="41"/>
      <c r="I189" s="243"/>
      <c r="J189" s="41"/>
      <c r="K189" s="41"/>
      <c r="L189" s="45"/>
      <c r="M189" s="244"/>
      <c r="N189" s="245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158</v>
      </c>
      <c r="AU189" s="18" t="s">
        <v>91</v>
      </c>
    </row>
    <row r="190" s="2" customFormat="1">
      <c r="A190" s="39"/>
      <c r="B190" s="40"/>
      <c r="C190" s="41"/>
      <c r="D190" s="251" t="s">
        <v>243</v>
      </c>
      <c r="E190" s="41"/>
      <c r="F190" s="252" t="s">
        <v>1120</v>
      </c>
      <c r="G190" s="41"/>
      <c r="H190" s="41"/>
      <c r="I190" s="243"/>
      <c r="J190" s="41"/>
      <c r="K190" s="41"/>
      <c r="L190" s="45"/>
      <c r="M190" s="244"/>
      <c r="N190" s="245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243</v>
      </c>
      <c r="AU190" s="18" t="s">
        <v>91</v>
      </c>
    </row>
    <row r="191" s="2" customFormat="1" ht="24.15" customHeight="1">
      <c r="A191" s="39"/>
      <c r="B191" s="40"/>
      <c r="C191" s="228" t="s">
        <v>576</v>
      </c>
      <c r="D191" s="228" t="s">
        <v>153</v>
      </c>
      <c r="E191" s="229" t="s">
        <v>1121</v>
      </c>
      <c r="F191" s="230" t="s">
        <v>1122</v>
      </c>
      <c r="G191" s="231" t="s">
        <v>393</v>
      </c>
      <c r="H191" s="232">
        <v>20</v>
      </c>
      <c r="I191" s="233"/>
      <c r="J191" s="234">
        <f>ROUND(I191*H191,2)</f>
        <v>0</v>
      </c>
      <c r="K191" s="230" t="s">
        <v>240</v>
      </c>
      <c r="L191" s="45"/>
      <c r="M191" s="235" t="s">
        <v>1</v>
      </c>
      <c r="N191" s="236" t="s">
        <v>47</v>
      </c>
      <c r="O191" s="92"/>
      <c r="P191" s="237">
        <f>O191*H191</f>
        <v>0</v>
      </c>
      <c r="Q191" s="237">
        <v>0</v>
      </c>
      <c r="R191" s="237">
        <f>Q191*H191</f>
        <v>0</v>
      </c>
      <c r="S191" s="237">
        <v>0.00044999999999999999</v>
      </c>
      <c r="T191" s="238">
        <f>S191*H191</f>
        <v>0.0089999999999999993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9" t="s">
        <v>334</v>
      </c>
      <c r="AT191" s="239" t="s">
        <v>153</v>
      </c>
      <c r="AU191" s="239" t="s">
        <v>91</v>
      </c>
      <c r="AY191" s="18" t="s">
        <v>150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8" t="s">
        <v>89</v>
      </c>
      <c r="BK191" s="240">
        <f>ROUND(I191*H191,2)</f>
        <v>0</v>
      </c>
      <c r="BL191" s="18" t="s">
        <v>334</v>
      </c>
      <c r="BM191" s="239" t="s">
        <v>1341</v>
      </c>
    </row>
    <row r="192" s="2" customFormat="1">
      <c r="A192" s="39"/>
      <c r="B192" s="40"/>
      <c r="C192" s="41"/>
      <c r="D192" s="241" t="s">
        <v>158</v>
      </c>
      <c r="E192" s="41"/>
      <c r="F192" s="242" t="s">
        <v>1124</v>
      </c>
      <c r="G192" s="41"/>
      <c r="H192" s="41"/>
      <c r="I192" s="243"/>
      <c r="J192" s="41"/>
      <c r="K192" s="41"/>
      <c r="L192" s="45"/>
      <c r="M192" s="244"/>
      <c r="N192" s="245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158</v>
      </c>
      <c r="AU192" s="18" t="s">
        <v>91</v>
      </c>
    </row>
    <row r="193" s="2" customFormat="1">
      <c r="A193" s="39"/>
      <c r="B193" s="40"/>
      <c r="C193" s="41"/>
      <c r="D193" s="251" t="s">
        <v>243</v>
      </c>
      <c r="E193" s="41"/>
      <c r="F193" s="252" t="s">
        <v>1125</v>
      </c>
      <c r="G193" s="41"/>
      <c r="H193" s="41"/>
      <c r="I193" s="243"/>
      <c r="J193" s="41"/>
      <c r="K193" s="41"/>
      <c r="L193" s="45"/>
      <c r="M193" s="244"/>
      <c r="N193" s="245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243</v>
      </c>
      <c r="AU193" s="18" t="s">
        <v>91</v>
      </c>
    </row>
    <row r="194" s="2" customFormat="1" ht="24.15" customHeight="1">
      <c r="A194" s="39"/>
      <c r="B194" s="40"/>
      <c r="C194" s="228" t="s">
        <v>583</v>
      </c>
      <c r="D194" s="228" t="s">
        <v>153</v>
      </c>
      <c r="E194" s="229" t="s">
        <v>1126</v>
      </c>
      <c r="F194" s="230" t="s">
        <v>1127</v>
      </c>
      <c r="G194" s="231" t="s">
        <v>393</v>
      </c>
      <c r="H194" s="232">
        <v>320</v>
      </c>
      <c r="I194" s="233"/>
      <c r="J194" s="234">
        <f>ROUND(I194*H194,2)</f>
        <v>0</v>
      </c>
      <c r="K194" s="230" t="s">
        <v>240</v>
      </c>
      <c r="L194" s="45"/>
      <c r="M194" s="235" t="s">
        <v>1</v>
      </c>
      <c r="N194" s="236" t="s">
        <v>47</v>
      </c>
      <c r="O194" s="92"/>
      <c r="P194" s="237">
        <f>O194*H194</f>
        <v>0</v>
      </c>
      <c r="Q194" s="237">
        <v>0</v>
      </c>
      <c r="R194" s="237">
        <f>Q194*H194</f>
        <v>0</v>
      </c>
      <c r="S194" s="237">
        <v>0.00027999999999999998</v>
      </c>
      <c r="T194" s="238">
        <f>S194*H194</f>
        <v>0.089599999999999985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9" t="s">
        <v>334</v>
      </c>
      <c r="AT194" s="239" t="s">
        <v>153</v>
      </c>
      <c r="AU194" s="239" t="s">
        <v>91</v>
      </c>
      <c r="AY194" s="18" t="s">
        <v>150</v>
      </c>
      <c r="BE194" s="240">
        <f>IF(N194="základní",J194,0)</f>
        <v>0</v>
      </c>
      <c r="BF194" s="240">
        <f>IF(N194="snížená",J194,0)</f>
        <v>0</v>
      </c>
      <c r="BG194" s="240">
        <f>IF(N194="zákl. přenesená",J194,0)</f>
        <v>0</v>
      </c>
      <c r="BH194" s="240">
        <f>IF(N194="sníž. přenesená",J194,0)</f>
        <v>0</v>
      </c>
      <c r="BI194" s="240">
        <f>IF(N194="nulová",J194,0)</f>
        <v>0</v>
      </c>
      <c r="BJ194" s="18" t="s">
        <v>89</v>
      </c>
      <c r="BK194" s="240">
        <f>ROUND(I194*H194,2)</f>
        <v>0</v>
      </c>
      <c r="BL194" s="18" t="s">
        <v>334</v>
      </c>
      <c r="BM194" s="239" t="s">
        <v>1342</v>
      </c>
    </row>
    <row r="195" s="2" customFormat="1">
      <c r="A195" s="39"/>
      <c r="B195" s="40"/>
      <c r="C195" s="41"/>
      <c r="D195" s="241" t="s">
        <v>158</v>
      </c>
      <c r="E195" s="41"/>
      <c r="F195" s="242" t="s">
        <v>1129</v>
      </c>
      <c r="G195" s="41"/>
      <c r="H195" s="41"/>
      <c r="I195" s="243"/>
      <c r="J195" s="41"/>
      <c r="K195" s="41"/>
      <c r="L195" s="45"/>
      <c r="M195" s="244"/>
      <c r="N195" s="245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158</v>
      </c>
      <c r="AU195" s="18" t="s">
        <v>91</v>
      </c>
    </row>
    <row r="196" s="2" customFormat="1">
      <c r="A196" s="39"/>
      <c r="B196" s="40"/>
      <c r="C196" s="41"/>
      <c r="D196" s="251" t="s">
        <v>243</v>
      </c>
      <c r="E196" s="41"/>
      <c r="F196" s="252" t="s">
        <v>1130</v>
      </c>
      <c r="G196" s="41"/>
      <c r="H196" s="41"/>
      <c r="I196" s="243"/>
      <c r="J196" s="41"/>
      <c r="K196" s="41"/>
      <c r="L196" s="45"/>
      <c r="M196" s="244"/>
      <c r="N196" s="245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243</v>
      </c>
      <c r="AU196" s="18" t="s">
        <v>91</v>
      </c>
    </row>
    <row r="197" s="2" customFormat="1" ht="24.15" customHeight="1">
      <c r="A197" s="39"/>
      <c r="B197" s="40"/>
      <c r="C197" s="228" t="s">
        <v>587</v>
      </c>
      <c r="D197" s="228" t="s">
        <v>153</v>
      </c>
      <c r="E197" s="229" t="s">
        <v>1132</v>
      </c>
      <c r="F197" s="230" t="s">
        <v>1133</v>
      </c>
      <c r="G197" s="231" t="s">
        <v>393</v>
      </c>
      <c r="H197" s="232">
        <v>45</v>
      </c>
      <c r="I197" s="233"/>
      <c r="J197" s="234">
        <f>ROUND(I197*H197,2)</f>
        <v>0</v>
      </c>
      <c r="K197" s="230" t="s">
        <v>240</v>
      </c>
      <c r="L197" s="45"/>
      <c r="M197" s="235" t="s">
        <v>1</v>
      </c>
      <c r="N197" s="236" t="s">
        <v>47</v>
      </c>
      <c r="O197" s="92"/>
      <c r="P197" s="237">
        <f>O197*H197</f>
        <v>0</v>
      </c>
      <c r="Q197" s="237">
        <v>0</v>
      </c>
      <c r="R197" s="237">
        <f>Q197*H197</f>
        <v>0</v>
      </c>
      <c r="S197" s="237">
        <v>0.00021000000000000001</v>
      </c>
      <c r="T197" s="238">
        <f>S197*H197</f>
        <v>0.0094500000000000001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9" t="s">
        <v>334</v>
      </c>
      <c r="AT197" s="239" t="s">
        <v>153</v>
      </c>
      <c r="AU197" s="239" t="s">
        <v>91</v>
      </c>
      <c r="AY197" s="18" t="s">
        <v>150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8" t="s">
        <v>89</v>
      </c>
      <c r="BK197" s="240">
        <f>ROUND(I197*H197,2)</f>
        <v>0</v>
      </c>
      <c r="BL197" s="18" t="s">
        <v>334</v>
      </c>
      <c r="BM197" s="239" t="s">
        <v>1343</v>
      </c>
    </row>
    <row r="198" s="2" customFormat="1">
      <c r="A198" s="39"/>
      <c r="B198" s="40"/>
      <c r="C198" s="41"/>
      <c r="D198" s="241" t="s">
        <v>158</v>
      </c>
      <c r="E198" s="41"/>
      <c r="F198" s="242" t="s">
        <v>1135</v>
      </c>
      <c r="G198" s="41"/>
      <c r="H198" s="41"/>
      <c r="I198" s="243"/>
      <c r="J198" s="41"/>
      <c r="K198" s="41"/>
      <c r="L198" s="45"/>
      <c r="M198" s="244"/>
      <c r="N198" s="245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158</v>
      </c>
      <c r="AU198" s="18" t="s">
        <v>91</v>
      </c>
    </row>
    <row r="199" s="2" customFormat="1">
      <c r="A199" s="39"/>
      <c r="B199" s="40"/>
      <c r="C199" s="41"/>
      <c r="D199" s="251" t="s">
        <v>243</v>
      </c>
      <c r="E199" s="41"/>
      <c r="F199" s="252" t="s">
        <v>1136</v>
      </c>
      <c r="G199" s="41"/>
      <c r="H199" s="41"/>
      <c r="I199" s="243"/>
      <c r="J199" s="41"/>
      <c r="K199" s="41"/>
      <c r="L199" s="45"/>
      <c r="M199" s="244"/>
      <c r="N199" s="245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243</v>
      </c>
      <c r="AU199" s="18" t="s">
        <v>91</v>
      </c>
    </row>
    <row r="200" s="2" customFormat="1" ht="16.5" customHeight="1">
      <c r="A200" s="39"/>
      <c r="B200" s="40"/>
      <c r="C200" s="228" t="s">
        <v>591</v>
      </c>
      <c r="D200" s="228" t="s">
        <v>153</v>
      </c>
      <c r="E200" s="229" t="s">
        <v>1138</v>
      </c>
      <c r="F200" s="230" t="s">
        <v>1139</v>
      </c>
      <c r="G200" s="231" t="s">
        <v>393</v>
      </c>
      <c r="H200" s="232">
        <v>8</v>
      </c>
      <c r="I200" s="233"/>
      <c r="J200" s="234">
        <f>ROUND(I200*H200,2)</f>
        <v>0</v>
      </c>
      <c r="K200" s="230" t="s">
        <v>1</v>
      </c>
      <c r="L200" s="45"/>
      <c r="M200" s="235" t="s">
        <v>1</v>
      </c>
      <c r="N200" s="236" t="s">
        <v>47</v>
      </c>
      <c r="O200" s="92"/>
      <c r="P200" s="237">
        <f>O200*H200</f>
        <v>0</v>
      </c>
      <c r="Q200" s="237">
        <v>0</v>
      </c>
      <c r="R200" s="237">
        <f>Q200*H200</f>
        <v>0</v>
      </c>
      <c r="S200" s="237">
        <v>0.0022100000000000002</v>
      </c>
      <c r="T200" s="238">
        <f>S200*H200</f>
        <v>0.017680000000000001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9" t="s">
        <v>334</v>
      </c>
      <c r="AT200" s="239" t="s">
        <v>153</v>
      </c>
      <c r="AU200" s="239" t="s">
        <v>91</v>
      </c>
      <c r="AY200" s="18" t="s">
        <v>150</v>
      </c>
      <c r="BE200" s="240">
        <f>IF(N200="základní",J200,0)</f>
        <v>0</v>
      </c>
      <c r="BF200" s="240">
        <f>IF(N200="snížená",J200,0)</f>
        <v>0</v>
      </c>
      <c r="BG200" s="240">
        <f>IF(N200="zákl. přenesená",J200,0)</f>
        <v>0</v>
      </c>
      <c r="BH200" s="240">
        <f>IF(N200="sníž. přenesená",J200,0)</f>
        <v>0</v>
      </c>
      <c r="BI200" s="240">
        <f>IF(N200="nulová",J200,0)</f>
        <v>0</v>
      </c>
      <c r="BJ200" s="18" t="s">
        <v>89</v>
      </c>
      <c r="BK200" s="240">
        <f>ROUND(I200*H200,2)</f>
        <v>0</v>
      </c>
      <c r="BL200" s="18" t="s">
        <v>334</v>
      </c>
      <c r="BM200" s="239" t="s">
        <v>1344</v>
      </c>
    </row>
    <row r="201" s="2" customFormat="1">
      <c r="A201" s="39"/>
      <c r="B201" s="40"/>
      <c r="C201" s="41"/>
      <c r="D201" s="241" t="s">
        <v>158</v>
      </c>
      <c r="E201" s="41"/>
      <c r="F201" s="242" t="s">
        <v>1141</v>
      </c>
      <c r="G201" s="41"/>
      <c r="H201" s="41"/>
      <c r="I201" s="243"/>
      <c r="J201" s="41"/>
      <c r="K201" s="41"/>
      <c r="L201" s="45"/>
      <c r="M201" s="246"/>
      <c r="N201" s="247"/>
      <c r="O201" s="248"/>
      <c r="P201" s="248"/>
      <c r="Q201" s="248"/>
      <c r="R201" s="248"/>
      <c r="S201" s="248"/>
      <c r="T201" s="24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158</v>
      </c>
      <c r="AU201" s="18" t="s">
        <v>91</v>
      </c>
    </row>
    <row r="202" s="2" customFormat="1" ht="6.96" customHeight="1">
      <c r="A202" s="39"/>
      <c r="B202" s="67"/>
      <c r="C202" s="68"/>
      <c r="D202" s="68"/>
      <c r="E202" s="68"/>
      <c r="F202" s="68"/>
      <c r="G202" s="68"/>
      <c r="H202" s="68"/>
      <c r="I202" s="68"/>
      <c r="J202" s="68"/>
      <c r="K202" s="68"/>
      <c r="L202" s="45"/>
      <c r="M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</row>
  </sheetData>
  <sheetProtection sheet="1" autoFilter="0" formatColumns="0" formatRows="0" objects="1" scenarios="1" spinCount="100000" saltValue="RQdrn2o4F/U5teUnKpK1P2sc+nZKFZ7SAgMGf/oOo/3bDfmxhQ8xrZ+jSGg6Tcruo2xWeL++GiepYnfmXp44GA==" hashValue="v8ZnBtfGJBXg4+xUHi8Z4LnA3aOv2t8eSHLTXZiHMQzEmJU3D+KawOkD7YXK4OSXIWk9natGohC4KzGL1ypGOw==" algorithmName="SHA-512" password="CC35"/>
  <autoFilter ref="C126:K20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3:H113"/>
    <mergeCell ref="E117:H117"/>
    <mergeCell ref="E115:H115"/>
    <mergeCell ref="E119:H119"/>
    <mergeCell ref="L2:V2"/>
  </mergeCells>
  <hyperlinks>
    <hyperlink ref="F132" r:id="rId1" display="https://podminky.urs.cz/item/CS_URS_2024_01/741420001"/>
    <hyperlink ref="F140" r:id="rId2" display="https://podminky.urs.cz/item/CS_URS_2024_01/741420022"/>
    <hyperlink ref="F151" r:id="rId3" display="https://podminky.urs.cz/item/CS_URS_2024_01/741420041"/>
    <hyperlink ref="F156" r:id="rId4" display="https://podminky.urs.cz/item/CS_URS_2024_01/741420054"/>
    <hyperlink ref="F159" r:id="rId5" display="https://podminky.urs.cz/item/CS_URS_2024_01/741430005"/>
    <hyperlink ref="F165" r:id="rId6" display="https://podminky.urs.cz/item/CS_URS_2024_01/741430012"/>
    <hyperlink ref="F172" r:id="rId7" display="https://podminky.urs.cz/item/CS_URS_2024_01/741810002"/>
    <hyperlink ref="F175" r:id="rId8" display="https://podminky.urs.cz/item/CS_URS_2024_01/741820001"/>
    <hyperlink ref="F178" r:id="rId9" display="https://podminky.urs.cz/item/CS_URS_2024_01/998741114"/>
    <hyperlink ref="F184" r:id="rId10" display="https://podminky.urs.cz/item/CS_URS_2024_01/741421811"/>
    <hyperlink ref="F187" r:id="rId11" display="https://podminky.urs.cz/item/CS_URS_2024_01/741421821"/>
    <hyperlink ref="F190" r:id="rId12" display="https://podminky.urs.cz/item/CS_URS_2024_01/741421843"/>
    <hyperlink ref="F193" r:id="rId13" display="https://podminky.urs.cz/item/CS_URS_2024_01/741421845"/>
    <hyperlink ref="F196" r:id="rId14" display="https://podminky.urs.cz/item/CS_URS_2024_01/741421855"/>
    <hyperlink ref="F199" r:id="rId15" display="https://podminky.urs.cz/item/CS_URS_2024_01/74142186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k-36\k_36</dc:creator>
  <cp:lastModifiedBy>k-36\k_36</cp:lastModifiedBy>
  <dcterms:created xsi:type="dcterms:W3CDTF">2024-11-28T11:35:39Z</dcterms:created>
  <dcterms:modified xsi:type="dcterms:W3CDTF">2024-11-28T11:35:51Z</dcterms:modified>
</cp:coreProperties>
</file>